
<file path=[Content_Types].xml><?xml version="1.0" encoding="utf-8"?>
<Types xmlns="http://schemas.openxmlformats.org/package/2006/content-types">
  <Default Extension="bin" ContentType="application/vnd.openxmlformats-officedocument.spreadsheetml.printerSettings"/>
  <Default Extension="jpg" ContentType="image/jp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https://truesaleinternational.sharepoint.com/sites/TSI/Freigegebene Dokumente/General/03_Transaktionen/5_Nur Zertifizierung/Driver UK MASTER/Internet/2023/UK_Master_C2/"/>
    </mc:Choice>
  </mc:AlternateContent>
  <xr:revisionPtr revIDLastSave="0" documentId="8_{11F5F386-F2FC-48AE-872D-5A4472887B80}" xr6:coauthVersionLast="47" xr6:coauthVersionMax="47" xr10:uidLastSave="{00000000-0000-0000-0000-000000000000}"/>
  <bookViews>
    <workbookView xWindow="-120" yWindow="-120" windowWidth="29040" windowHeight="15840" tabRatio="926" xr2:uid="{00000000-000D-0000-FFFF-FFFF00000000}"/>
  </bookViews>
  <sheets>
    <sheet name="Cover" sheetId="1" r:id="rId1"/>
    <sheet name="Contents" sheetId="2" r:id="rId2"/>
    <sheet name="Reporting Details" sheetId="3" r:id="rId3"/>
    <sheet name="Parties Overview" sheetId="4" r:id="rId4"/>
    <sheet name="Transaction Events I" sheetId="5" r:id="rId5"/>
    <sheet name="Transaction Events II" sheetId="6" r:id="rId6"/>
    <sheet name="Transaction Events III" sheetId="7" r:id="rId7"/>
    <sheet name="Notes I" sheetId="8" r:id="rId8"/>
    <sheet name="Notes II" sheetId="9" r:id="rId9"/>
    <sheet name="Credit Enhancement" sheetId="10" r:id="rId10"/>
    <sheet name="Swaps &amp; Order of Priority" sheetId="11" r:id="rId11"/>
    <sheet name="Retention" sheetId="12" r:id="rId12"/>
    <sheet name="Amortisation profile I" sheetId="13" r:id="rId13"/>
    <sheet name="Amortisation profile II" sheetId="14" r:id="rId14"/>
    <sheet name="Run out schedule I" sheetId="15" r:id="rId15"/>
    <sheet name="Run out schedule II" sheetId="16" r:id="rId16"/>
    <sheet name="Outstanding Contracts" sheetId="17" r:id="rId17"/>
    <sheet name="Delinquencies &amp; Defaults I" sheetId="18" r:id="rId18"/>
    <sheet name="Delinquencies &amp; Defaults II" sheetId="19" r:id="rId19"/>
    <sheet name="Defaults &amp; Recoveries" sheetId="20" r:id="rId20"/>
    <sheet name="Write-Offs" sheetId="21" r:id="rId21"/>
    <sheet name="Prepayments" sheetId="22" r:id="rId22"/>
    <sheet name="Pool Data I" sheetId="23" r:id="rId23"/>
    <sheet name="Pool Data II" sheetId="24" r:id="rId24"/>
    <sheet name="Pool Data III" sheetId="25" r:id="rId25"/>
    <sheet name="Pool Data IV" sheetId="26" r:id="rId26"/>
    <sheet name="Pool Data V" sheetId="27" r:id="rId27"/>
    <sheet name="Pool Data VI" sheetId="28" r:id="rId28"/>
    <sheet name="Pool Data VII" sheetId="29" r:id="rId29"/>
    <sheet name="Pool Data VIII" sheetId="30" r:id="rId30"/>
    <sheet name="Supplementary UK Information" sheetId="31" r:id="rId3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49" i="18" l="1"/>
  <c r="AM49" i="18"/>
  <c r="AK49" i="18"/>
  <c r="AK41" i="18" s="1"/>
  <c r="AO49" i="18"/>
  <c r="AO41" i="18" s="1"/>
  <c r="AG49" i="18"/>
  <c r="AI49" i="18"/>
  <c r="AE49" i="18"/>
  <c r="AC49" i="18"/>
  <c r="AC41" i="18" s="1"/>
  <c r="W49" i="18"/>
  <c r="S49" i="18"/>
  <c r="U49" i="18"/>
  <c r="U41" i="18" s="1"/>
  <c r="Q49" i="18"/>
  <c r="Q41" i="18" s="1"/>
  <c r="I49" i="18"/>
  <c r="M42" i="18"/>
  <c r="M49" i="18" s="1"/>
  <c r="M41" i="18"/>
  <c r="I41" i="18"/>
  <c r="I42" i="18"/>
  <c r="K49" i="18"/>
  <c r="G49" i="18"/>
  <c r="H49" i="28" l="1"/>
  <c r="F49" i="28"/>
  <c r="G50" i="28"/>
  <c r="H50" i="28" s="1"/>
  <c r="E50" i="28"/>
  <c r="F50" i="28" s="1"/>
  <c r="T50" i="28"/>
  <c r="S50" i="28"/>
  <c r="R50" i="28"/>
  <c r="Q50" i="28"/>
  <c r="P50" i="28"/>
  <c r="O50" i="28"/>
  <c r="N50" i="28"/>
  <c r="M50" i="28"/>
  <c r="L50" i="28"/>
  <c r="K50" i="28"/>
  <c r="J50" i="28"/>
  <c r="I50" i="28"/>
  <c r="V50" i="28"/>
  <c r="U50" i="28"/>
  <c r="R17" i="18" l="1"/>
  <c r="T17" i="18"/>
  <c r="V17" i="18"/>
  <c r="X17" i="18"/>
  <c r="Z17" i="18"/>
  <c r="AB17" i="18"/>
  <c r="AD17" i="18"/>
  <c r="AF17" i="18"/>
  <c r="AH17" i="18"/>
  <c r="AJ17" i="18"/>
  <c r="AL17" i="18"/>
  <c r="AN17" i="18"/>
  <c r="AP17" i="18"/>
  <c r="AR17" i="18"/>
  <c r="P17" i="18"/>
  <c r="N17" i="18"/>
  <c r="L17" i="18"/>
  <c r="J17" i="18"/>
  <c r="H17" i="18"/>
  <c r="F57" i="17" l="1"/>
  <c r="E57" i="17"/>
  <c r="F53" i="17"/>
  <c r="E53" i="17"/>
  <c r="H57" i="17"/>
  <c r="H54" i="17" s="1"/>
  <c r="H53" i="17"/>
  <c r="O43" i="17"/>
  <c r="M43" i="17"/>
  <c r="K43" i="17"/>
  <c r="I43" i="17"/>
  <c r="H43" i="17"/>
  <c r="G43" i="17"/>
  <c r="T43" i="17"/>
  <c r="S43" i="17"/>
  <c r="Q43" i="17"/>
  <c r="P43" i="17"/>
  <c r="X43" i="17"/>
  <c r="W43" i="17"/>
  <c r="V43" i="17"/>
  <c r="U43" i="17"/>
  <c r="F43" i="17"/>
  <c r="E43" i="17"/>
  <c r="J19" i="17"/>
  <c r="H19" i="17"/>
  <c r="J51" i="31" l="1"/>
  <c r="J53" i="31" s="1"/>
  <c r="E146" i="21"/>
  <c r="I146" i="21" s="1"/>
  <c r="B146" i="21"/>
  <c r="G146" i="21" s="1"/>
</calcChain>
</file>

<file path=xl/sharedStrings.xml><?xml version="1.0" encoding="utf-8"?>
<sst xmlns="http://schemas.openxmlformats.org/spreadsheetml/2006/main" count="8246" uniqueCount="1214">
  <si>
    <t>Publication Date: 21.07.2023</t>
  </si>
  <si>
    <t>Period: 06.2023 / Period no. 116</t>
  </si>
  <si>
    <t/>
  </si>
  <si>
    <t>Deal name:</t>
  </si>
  <si>
    <t>Driver UK Master Compartment 2</t>
  </si>
  <si>
    <t>Issuer:</t>
  </si>
  <si>
    <t xml:space="preserve">Driver UK Master S.A.
acting for and on behalf of its Compartment 2
22-24 Boulevard Royal
L-2449 Luxembourg
Luxembourg
Tel: +35 (2) 2602 491
Fax: +35 (2) 2645 9628
</t>
  </si>
  <si>
    <t>Originator of the Receivables:</t>
  </si>
  <si>
    <t xml:space="preserve">Volkswagen Financial Services (UK) Limited                                                          </t>
  </si>
  <si>
    <t>Seller of the Receivables:</t>
  </si>
  <si>
    <t>Servicer name:</t>
  </si>
  <si>
    <t>Reporting entity:</t>
  </si>
  <si>
    <t>Volkswagen Financial Services (UK) Limited                                                          
ABS Operations
Brunswick Court
Yeomans Drive
Milton Keynes
MK14  5LR 
England</t>
  </si>
  <si>
    <t>Contact:</t>
  </si>
  <si>
    <t>Tel: +44 (0) 1908 485299
Email: absoperations@vwfs.co.uk</t>
  </si>
  <si>
    <t>Corporate Services Provider:</t>
  </si>
  <si>
    <t xml:space="preserve">Circumference FS (Luxembourg) SA.                                                                   
22-24 Boulevard Royal
L-2449 Luxembourg
Luxembourg
Tel: +352 2602 491
Fax: +352 2645 9628
Email: driveruk@circumferencefs.lu
</t>
  </si>
  <si>
    <t>Contents</t>
  </si>
  <si>
    <t>Page</t>
  </si>
  <si>
    <t>Table of contents</t>
  </si>
  <si>
    <t>1</t>
  </si>
  <si>
    <t>Cover</t>
  </si>
  <si>
    <t>2</t>
  </si>
  <si>
    <t>3</t>
  </si>
  <si>
    <t>Reporting details</t>
  </si>
  <si>
    <t>4</t>
  </si>
  <si>
    <t>Parties overview</t>
  </si>
  <si>
    <t>5</t>
  </si>
  <si>
    <t>Transaction events I</t>
  </si>
  <si>
    <t>6</t>
  </si>
  <si>
    <t>Transaction events II</t>
  </si>
  <si>
    <t>7</t>
  </si>
  <si>
    <t>Transaction events III</t>
  </si>
  <si>
    <t>8</t>
  </si>
  <si>
    <t>Notes I</t>
  </si>
  <si>
    <t>9</t>
  </si>
  <si>
    <t>Notes II</t>
  </si>
  <si>
    <t>10</t>
  </si>
  <si>
    <t>Credit Enhancement</t>
  </si>
  <si>
    <t>11</t>
  </si>
  <si>
    <t>Swaps &amp; Order of Priority</t>
  </si>
  <si>
    <t>12</t>
  </si>
  <si>
    <t>Retention</t>
  </si>
  <si>
    <t>13</t>
  </si>
  <si>
    <t>Amortisation profile I</t>
  </si>
  <si>
    <t>14</t>
  </si>
  <si>
    <t>Amortisation profile II</t>
  </si>
  <si>
    <t>15</t>
  </si>
  <si>
    <t>Run out schedule I</t>
  </si>
  <si>
    <t>16</t>
  </si>
  <si>
    <t>Run out schedule II</t>
  </si>
  <si>
    <t>17</t>
  </si>
  <si>
    <t>Outstanding contracts</t>
  </si>
  <si>
    <t>18</t>
  </si>
  <si>
    <t>Delinquencies &amp; defaults I</t>
  </si>
  <si>
    <t>19</t>
  </si>
  <si>
    <t>Delinquencies &amp; defaults II</t>
  </si>
  <si>
    <t>20</t>
  </si>
  <si>
    <t>Defaults &amp; Recoveries</t>
  </si>
  <si>
    <t>21</t>
  </si>
  <si>
    <t>Write-Offs</t>
  </si>
  <si>
    <t>22</t>
  </si>
  <si>
    <t>Prepayments</t>
  </si>
  <si>
    <t>23</t>
  </si>
  <si>
    <t>Pool data I</t>
  </si>
  <si>
    <t>24</t>
  </si>
  <si>
    <t>Pool data II</t>
  </si>
  <si>
    <t>25</t>
  </si>
  <si>
    <t>Pool data III</t>
  </si>
  <si>
    <t>26</t>
  </si>
  <si>
    <t>Pool data IV</t>
  </si>
  <si>
    <t>27</t>
  </si>
  <si>
    <t>Pool data V</t>
  </si>
  <si>
    <t>28</t>
  </si>
  <si>
    <t>Pool data VI</t>
  </si>
  <si>
    <t>29</t>
  </si>
  <si>
    <t>Pool Data VII</t>
  </si>
  <si>
    <t>30</t>
  </si>
  <si>
    <t>Pool Data VIII</t>
  </si>
  <si>
    <t>31</t>
  </si>
  <si>
    <t>Supplementary UK Information</t>
  </si>
  <si>
    <t>Deal overview</t>
  </si>
  <si>
    <t>Additional Cut-Off Date falling in October 2022</t>
  </si>
  <si>
    <t>31/10/2022</t>
  </si>
  <si>
    <t>Monthly Investor Report Performance Date</t>
  </si>
  <si>
    <t>21/07/2023</t>
  </si>
  <si>
    <t>Scheduled date of 
Clean-Up-Call</t>
  </si>
  <si>
    <t>n.a.</t>
  </si>
  <si>
    <t>Payment Date</t>
  </si>
  <si>
    <t>25/07/2023</t>
  </si>
  <si>
    <t>Final Maturity Date</t>
  </si>
  <si>
    <t>25/11/2030</t>
  </si>
  <si>
    <t>Reporting Date</t>
  </si>
  <si>
    <t>30/06/2023</t>
  </si>
  <si>
    <t>Initial Issue Date
Further Issue Date</t>
  </si>
  <si>
    <t>20/11/2013
25/11/2022</t>
  </si>
  <si>
    <t>Monthly Period</t>
  </si>
  <si>
    <t>01/06/2023 - 30/06/2023</t>
  </si>
  <si>
    <t>Period no.</t>
  </si>
  <si>
    <t>Interest Accrual Period</t>
  </si>
  <si>
    <t>26/06/2023 - 25/07/2023</t>
  </si>
  <si>
    <t>Reporting frequency</t>
  </si>
  <si>
    <t xml:space="preserve">monthly   </t>
  </si>
  <si>
    <t>Note payment period</t>
  </si>
  <si>
    <t>Next Payment Date</t>
  </si>
  <si>
    <t>25/08/2023</t>
  </si>
  <si>
    <t>Days accrued</t>
  </si>
  <si>
    <t>Pool Information at Additional Cut-Off Date falling in October 2022</t>
  </si>
  <si>
    <t>Type of Car</t>
  </si>
  <si>
    <t>Number of Contracts</t>
  </si>
  <si>
    <t>Percentage of contracts</t>
  </si>
  <si>
    <t>Aggregate Discounted Receivables Balance</t>
  </si>
  <si>
    <t>Percentage Aggregate Discounted Receivables Balance</t>
  </si>
  <si>
    <t xml:space="preserve">   New Cars</t>
  </si>
  <si>
    <t xml:space="preserve">   Used Cars</t>
  </si>
  <si>
    <t>Total</t>
  </si>
  <si>
    <t>Contract Type</t>
  </si>
  <si>
    <t xml:space="preserve">   Hire Purchase</t>
  </si>
  <si>
    <t xml:space="preserve">   PCP</t>
  </si>
  <si>
    <t>Parties Overview</t>
  </si>
  <si>
    <t>Lead Manager</t>
  </si>
  <si>
    <r>
      <rPr>
        <b/>
        <sz val="11"/>
        <color rgb="FF000000"/>
        <rFont val="Arial"/>
        <family val="2"/>
      </rPr>
      <t>Lloyds Bank Corporate Markets plc</t>
    </r>
    <r>
      <rPr>
        <sz val="11"/>
        <color rgb="FF000000"/>
        <rFont val="Arial"/>
        <family val="2"/>
      </rPr>
      <t xml:space="preserve">
25 Gresham Street
London 
EC2V 7HN
United Kingdom</t>
    </r>
  </si>
  <si>
    <t>Security Trustee</t>
  </si>
  <si>
    <r>
      <rPr>
        <b/>
        <sz val="11"/>
        <color rgb="FF000000"/>
        <rFont val="Arial"/>
        <family val="2"/>
      </rPr>
      <t>Wilmington Trust (London) Limited</t>
    </r>
    <r>
      <rPr>
        <sz val="11"/>
        <color rgb="FF000000"/>
        <rFont val="Arial"/>
        <family val="2"/>
      </rPr>
      <t xml:space="preserve">
Third Floor
1 King's Arms Yard
London 
EC2R 7AF
Fax: +44 207 3973601
Email: </t>
    </r>
    <r>
      <rPr>
        <sz val="11"/>
        <color rgb="FF0000FF"/>
        <rFont val="Arial"/>
        <family val="2"/>
      </rPr>
      <t>mfiler@wilmingtontrust.com</t>
    </r>
  </si>
  <si>
    <t>Calculation Agent, Principal Paying Agent and Interest Determination Agent</t>
  </si>
  <si>
    <r>
      <rPr>
        <b/>
        <sz val="11"/>
        <color rgb="FF000000"/>
        <rFont val="Arial"/>
        <family val="2"/>
      </rPr>
      <t>HSBC Bank plc</t>
    </r>
    <r>
      <rPr>
        <sz val="11"/>
        <color rgb="FF000000"/>
        <rFont val="Arial"/>
        <family val="2"/>
      </rPr>
      <t xml:space="preserve">
8 Canada Square
London 
E14 5HQ
United Kingdom
Email: </t>
    </r>
    <r>
      <rPr>
        <sz val="11"/>
        <color rgb="FF0000FF"/>
        <rFont val="Arial"/>
        <family val="2"/>
      </rPr>
      <t>ctla.securitisation@hsbc.com</t>
    </r>
  </si>
  <si>
    <t>Servicer</t>
  </si>
  <si>
    <r>
      <rPr>
        <b/>
        <sz val="11"/>
        <color rgb="FF000000"/>
        <rFont val="Arial"/>
        <family val="2"/>
      </rPr>
      <t>Volkswagen Financial Services (UK) Limited</t>
    </r>
    <r>
      <rPr>
        <sz val="11"/>
        <color rgb="FF000000"/>
        <rFont val="Arial"/>
        <family val="2"/>
      </rPr>
      <t xml:space="preserve">
Brunswick Court
Yeomans Drive
Milton Keynes 
MK14 5LR
England
Tel: +44 (0) 1908 485299
Email: </t>
    </r>
    <r>
      <rPr>
        <sz val="11"/>
        <color rgb="FF0000FF"/>
        <rFont val="Arial"/>
        <family val="2"/>
      </rPr>
      <t>absoperations@vwfs.co.uk</t>
    </r>
  </si>
  <si>
    <t>Account Bank</t>
  </si>
  <si>
    <t>Process Agent</t>
  </si>
  <si>
    <r>
      <rPr>
        <b/>
        <sz val="11"/>
        <color rgb="FF000000"/>
        <rFont val="Arial"/>
        <family val="2"/>
      </rPr>
      <t>Wilmington Trust SP Services (Frankfurt) GmbH</t>
    </r>
    <r>
      <rPr>
        <sz val="11"/>
        <color rgb="FF000000"/>
        <rFont val="Arial"/>
        <family val="2"/>
      </rPr>
      <t xml:space="preserve">
Steinweg 3-5
Frankfurt am Main 
60313
Germany
Fax: +49 (0) 69 2992 5387
Email: </t>
    </r>
    <r>
      <rPr>
        <sz val="11"/>
        <color rgb="FF0000FF"/>
        <rFont val="Arial"/>
        <family val="2"/>
      </rPr>
      <t xml:space="preserve">fra_transactions@wilmingtontrust.com </t>
    </r>
  </si>
  <si>
    <t>Corporate Services Provider</t>
  </si>
  <si>
    <r>
      <rPr>
        <b/>
        <sz val="11"/>
        <color rgb="FF000000"/>
        <rFont val="Arial"/>
        <family val="2"/>
      </rPr>
      <t>Circumference FS (Luxembourg) SA.</t>
    </r>
    <r>
      <rPr>
        <sz val="11"/>
        <color rgb="FF000000"/>
        <rFont val="Arial"/>
        <family val="2"/>
      </rPr>
      <t xml:space="preserve">
22-24 Boulevard Royal
Luxembourg 
L-2449
Luxembourg
Tel: +352 2602 491
Fax: +352 2645 9628
Email: </t>
    </r>
    <r>
      <rPr>
        <sz val="11"/>
        <color rgb="FF0000FF"/>
        <rFont val="Arial"/>
        <family val="2"/>
      </rPr>
      <t>driveruk@circumferencefs.lu</t>
    </r>
  </si>
  <si>
    <t>Clearing Systems</t>
  </si>
  <si>
    <r>
      <rPr>
        <b/>
        <sz val="11"/>
        <color rgb="FF000000"/>
        <rFont val="Arial"/>
        <family val="2"/>
      </rPr>
      <t>Clearstream Banking S.A.</t>
    </r>
    <r>
      <rPr>
        <sz val="11"/>
        <color rgb="FF000000"/>
        <rFont val="Arial"/>
        <family val="2"/>
      </rPr>
      <t xml:space="preserve">
42 Avenue JF Kennedy
Luxembourg 
L-1885
Luxembourg
Email: </t>
    </r>
    <r>
      <rPr>
        <sz val="11"/>
        <color rgb="FF0000FF"/>
        <rFont val="Arial"/>
        <family val="2"/>
      </rPr>
      <t>web@clearstream.com</t>
    </r>
  </si>
  <si>
    <r>
      <rPr>
        <b/>
        <sz val="11"/>
        <color rgb="FF000000"/>
        <rFont val="Arial"/>
        <family val="2"/>
      </rPr>
      <t>EUROCLEAR BANK</t>
    </r>
    <r>
      <rPr>
        <sz val="11"/>
        <color rgb="FF000000"/>
        <rFont val="Arial"/>
        <family val="2"/>
      </rPr>
      <t xml:space="preserve">
Koning Albert II-laan 1
Sint-Joost-ten-Node
Brussels 
1210
Belgium
Tel: +32 (0)2 326 1211</t>
    </r>
  </si>
  <si>
    <t>Swap Counterparty</t>
  </si>
  <si>
    <r>
      <rPr>
        <b/>
        <sz val="11"/>
        <color rgb="FF000000"/>
        <rFont val="Arial"/>
        <family val="2"/>
      </rPr>
      <t>ING Bank N.V.</t>
    </r>
    <r>
      <rPr>
        <sz val="11"/>
        <color rgb="FF000000"/>
        <rFont val="Arial"/>
        <family val="2"/>
      </rPr>
      <t xml:space="preserve">
Bijlmerdreef 106
1102 CT Amsterdam 
Netherlands
Tel: +31 61196 4160</t>
    </r>
  </si>
  <si>
    <t>Rating agencies</t>
  </si>
  <si>
    <r>
      <rPr>
        <b/>
        <sz val="11"/>
        <color rgb="FF000000"/>
        <rFont val="Arial"/>
        <family val="2"/>
      </rPr>
      <t>Royal Bank of Canada</t>
    </r>
    <r>
      <rPr>
        <sz val="11"/>
        <color rgb="FF000000"/>
        <rFont val="Arial"/>
        <family val="2"/>
      </rPr>
      <t xml:space="preserve">
1 Place Ville Marie
Montreal
TORONTO 
H3C 3A9
Canada
Tel: +1 514 878 7000</t>
    </r>
  </si>
  <si>
    <r>
      <rPr>
        <b/>
        <sz val="11"/>
        <color rgb="FF000000"/>
        <rFont val="Arial"/>
        <family val="2"/>
      </rPr>
      <t>CREDIT AGRICOLE CORPORATE AND INVESTMENT BANK</t>
    </r>
    <r>
      <rPr>
        <sz val="11"/>
        <color rgb="FF000000"/>
        <rFont val="Arial"/>
        <family val="2"/>
      </rPr>
      <t xml:space="preserve">
12, Place des Etats-Unis
CS 70052, 92547, Montrouge Cedex
France 
92120
Tel: +33 1 41 89 87 58</t>
    </r>
  </si>
  <si>
    <r>
      <rPr>
        <b/>
        <sz val="11"/>
        <color rgb="FF000000"/>
        <rFont val="Arial"/>
        <family val="2"/>
      </rPr>
      <t>FITCH RATINGS LTD</t>
    </r>
    <r>
      <rPr>
        <sz val="11"/>
        <color rgb="FF000000"/>
        <rFont val="Arial"/>
        <family val="2"/>
      </rPr>
      <t xml:space="preserve">
30 North Colonnade
London 
E14 5GN</t>
    </r>
  </si>
  <si>
    <r>
      <rPr>
        <b/>
        <sz val="11"/>
        <color rgb="FF000000"/>
        <rFont val="Arial"/>
        <family val="2"/>
      </rPr>
      <t>Skandinaviska Enskilda Banken AB</t>
    </r>
    <r>
      <rPr>
        <sz val="11"/>
        <color rgb="FF000000"/>
        <rFont val="Arial"/>
        <family val="2"/>
      </rPr>
      <t xml:space="preserve">
Kungsträdgårdsgatan 8
Stockholm 
SE-106 40
Sweden
Tel: +49 69 9727 1172 </t>
    </r>
  </si>
  <si>
    <r>
      <rPr>
        <b/>
        <sz val="12"/>
        <color rgb="FF000000"/>
        <rFont val="Arial"/>
        <family val="2"/>
      </rPr>
      <t xml:space="preserve">Transaction Events I
</t>
    </r>
  </si>
  <si>
    <t>STS-Compliance</t>
  </si>
  <si>
    <t>The transaction has been structured to comply with the requirements for simple, transparent and standardised securitisations transactions as set out in Articles 20, 21 and 22 of the Securitisation Regulations and has been verified as such by Prime Collateral Securities (PCS) Limited. The transaction is listed on FCA's STS-Register.*</t>
  </si>
  <si>
    <t>Yes</t>
  </si>
  <si>
    <r>
      <rPr>
        <sz val="9"/>
        <color rgb="FF000000"/>
        <rFont val="Arial"/>
        <family val="2"/>
      </rPr>
      <t>*</t>
    </r>
    <r>
      <rPr>
        <sz val="9"/>
        <color rgb="FF000000"/>
        <rFont val="Arial"/>
        <family val="2"/>
      </rPr>
      <t>https://www.fca.org.uk/markets/securitisation</t>
    </r>
  </si>
  <si>
    <t>Clean-Up Call Option</t>
  </si>
  <si>
    <t>Under the Receivables Purchase Agreement, VWFS will have the right at its option but not the obligation, to require the Issuer to exercise the Clean-Up Call Option and to repurchase the Purchased Receivables from the Issuer at any time when the Aggregate Discounted Receivables Balances of all outstanding VWFS Receivables as at the end of the most recent Monthly Period is less than 10 per cent. of the Maximum Discounted Receivables Balance, provided that all payment obligations under the Notes, and any obligations ranking pari passu with or senior to the Notes in the Order of Priority, will be met in full on the exercise of such option. VWFS shall give one month prior written notice of its intention to require the exercise of the Clean-Up Call Option. Such notice shall be published in accordance with Condition 12 of the Notes (the "Clean-Up Call Option Notice") and, in addition shall be published in the Monthly Investor Report.</t>
  </si>
  <si>
    <t>Clean-Up Call Option condition</t>
  </si>
  <si>
    <t>10% Maximum Discounted Receivables Balance</t>
  </si>
  <si>
    <t>Clean-Up Call Option condition fulfilled</t>
  </si>
  <si>
    <t>No</t>
  </si>
  <si>
    <t>Non-Conforming Receivable</t>
  </si>
  <si>
    <t>Number of contracts</t>
  </si>
  <si>
    <t>% of contracts</t>
  </si>
  <si>
    <t>% of Aggregate Discounted Receivables Balance</t>
  </si>
  <si>
    <t>Settlement Amount</t>
  </si>
  <si>
    <t>Previous Periods</t>
  </si>
  <si>
    <t xml:space="preserve">Receivables are repurchased by VWFS following the retransfer of a Non-Conforming Receivable pursuant to the terms of the Receivables Purchase Agreement. </t>
  </si>
  <si>
    <t>Covid-19 Purchased Receivable</t>
  </si>
  <si>
    <t>COVID-19 Settlement Amount</t>
  </si>
  <si>
    <t>Irregularity Affected Receivable</t>
  </si>
  <si>
    <t>Identified during Current Period</t>
  </si>
  <si>
    <t>Repurchased Current Period</t>
  </si>
  <si>
    <t>Repurchased Previous Periods</t>
  </si>
  <si>
    <t>Repurchase Total</t>
  </si>
  <si>
    <t>Irregularity Affected Receivables are repurchased by VWFS after they have been identified on the immediately following Payment Date pursuant to the terms of the Receivables Purchase Agreement.</t>
  </si>
  <si>
    <t>Redelivery Purchased Receivable</t>
  </si>
  <si>
    <t>Redelivery Repurchase Price</t>
  </si>
  <si>
    <t>Redelivery Purchased Receivables are repurchased by VWFS pursuant to the terms of the Redelivery Repurchase Agreement.</t>
  </si>
  <si>
    <t>Transaction Parties replacements</t>
  </si>
  <si>
    <t>Capacity of transaction party</t>
  </si>
  <si>
    <t>Date of replacement</t>
  </si>
  <si>
    <t>Reason for replacement</t>
  </si>
  <si>
    <t>Replaced party</t>
  </si>
  <si>
    <t>Replaced by</t>
  </si>
  <si>
    <t>Transaction Events II</t>
  </si>
  <si>
    <t>Accumulation Balance</t>
  </si>
  <si>
    <t>31/05/2023</t>
  </si>
  <si>
    <t>Amounts not invested for the purchase of Additional Receivables</t>
  </si>
  <si>
    <t>Percentage not invested for the purchase of Additional Receivables</t>
  </si>
  <si>
    <t>Dynamic Net Loss Ratio</t>
  </si>
  <si>
    <t>Ratio</t>
  </si>
  <si>
    <t>&gt;0.25%</t>
  </si>
  <si>
    <t>&gt;0.75%</t>
  </si>
  <si>
    <t>&gt;2.00%</t>
  </si>
  <si>
    <t>30/04/2023</t>
  </si>
  <si>
    <t>-0.00057%</t>
  </si>
  <si>
    <t>N/A</t>
  </si>
  <si>
    <t>0.00085%</t>
  </si>
  <si>
    <t>12-Months Average Dynamic Net Loss Ratio</t>
  </si>
  <si>
    <t>0.60%</t>
  </si>
  <si>
    <t>1.20%</t>
  </si>
  <si>
    <t>0.00587%</t>
  </si>
  <si>
    <t>0.00569%</t>
  </si>
  <si>
    <t>Discounted Receivables Balance as of the previous monthly period</t>
  </si>
  <si>
    <t>Discounted Receivables Balance of all initial and additional receivables as of the end of the period</t>
  </si>
  <si>
    <t>Weighted Average Seasoning</t>
  </si>
  <si>
    <t>Late Delinquency Ratio</t>
  </si>
  <si>
    <t>Revolving Period continues to apply</t>
  </si>
  <si>
    <t>Enforcement Event</t>
  </si>
  <si>
    <t>Credit Enhancement Increase Condition</t>
  </si>
  <si>
    <t>Not in Effect</t>
  </si>
  <si>
    <t>(a) the Dynamic Net Loss Ratio for three consecutive Payment Dates exceeds</t>
  </si>
  <si>
    <t>(i)  if the Weighted Average Seasoning is less than or equal to 12 months</t>
  </si>
  <si>
    <t>0.25%</t>
  </si>
  <si>
    <t>(ii)  if the Weighted Average Seasoning is between 12 months (exclusive) and 22 months (inclusive)</t>
  </si>
  <si>
    <t>0.75%</t>
  </si>
  <si>
    <t>(iii)  if the Weighted Average Seasoning is between 22 months (exclusive) and 34 months (inclusive)</t>
  </si>
  <si>
    <t>2.00%</t>
  </si>
  <si>
    <t>(iv) if the Weighted Average Seasoning is greater than 34 months</t>
  </si>
  <si>
    <t>(b) the 12-Months Average Dynamic Net Loss Ratio exceeds</t>
  </si>
  <si>
    <t>(i) during the Revolving Period</t>
  </si>
  <si>
    <t>(ii) after the end of the Revolving Period</t>
  </si>
  <si>
    <t>(c)  the Late Delinquency Ratio exceeds 1.30 per cent. on any Payment Date on or before 25 November 2023</t>
  </si>
  <si>
    <t>1.30%</t>
  </si>
  <si>
    <t>(d)  a Servicer Replacement Event occurs and is continuing</t>
  </si>
  <si>
    <t>(e)  an Insolvency Event occurs with respect to VWFS</t>
  </si>
  <si>
    <t>(f)  the Cash Collateral Account does not contain (A) the Specified General Cash Collateral Account Balance on three consecutive Payment Dates or (B) the Minimum Cash Collateral Account Balance at any Interest Determination Date.</t>
  </si>
  <si>
    <t>£61,573,531.43</t>
  </si>
  <si>
    <t>Early Amortisation Event</t>
  </si>
  <si>
    <t>(a) the occurrence of a Servicer Replacement Event;</t>
  </si>
  <si>
    <t>(b) the Accumulation Balance on two consecutive Payment Dates exceeds 15.00 per cent. of the Discounted Receivables Balance after application of the relevant Order of Priority on such Payment Date;</t>
  </si>
  <si>
    <t>(c) on any Payment Date falling after six consecutive Payment Dates following the Initial Issue Date, the Class A Actual Overcollateralisation Percentage is determined as being lower than 29.20 per cent</t>
  </si>
  <si>
    <t>(d) VWFS ceases to be an Affiliate of Volkswagen Financial Services AG or any successor thereto;</t>
  </si>
  <si>
    <t>(e) the Seller fails to perform its obligations under clause 9 (Repurchase) or clause 10 (Payment for Non-existent Receivables) of the Receivables Purchase Agreement or clause 3 (Repurchase) of the Redelivery Repurchase Agreement provided that, in the case of the Seller's failure to perform its obligations under clause 3 (Repurchase) of the Redelivery Repurchase Agreement, such failure subsists for two Payment Dates following the Payment Date on which such Redelivery Purchased Receivables were required to be repurchased</t>
  </si>
  <si>
    <t>(f) the Issuer fails to enter into a replacement Swap Agreement within 30 calendar days following the termination of a Swap Agreement or the respective Swap Counterparty fails to post collateral, in each case within the time period specified in the applicable Swap Agreement (each as provided for in clause 19 (Distribution Account; Cash Collateral Account; Counterparty Downgrade Collateral Account; Swap Provisions) of the Trust Agreement or to take any other measure which does not result in a downgrade of the Notes);</t>
  </si>
  <si>
    <t>(g) the Credit Enhancement Increase Condition is in effect; or</t>
  </si>
  <si>
    <t>(h) the occurrence of a Foreclosure Event.</t>
  </si>
  <si>
    <t>Transaction Events III</t>
  </si>
  <si>
    <t>S&amp;P GLOBAL RATINGS UK LIMITED</t>
  </si>
  <si>
    <t>MOODY'S INVESTORS SERVICE LIMITED</t>
  </si>
  <si>
    <t>FITCH RATINGS LTD</t>
  </si>
  <si>
    <t>HSBC Bank plc</t>
  </si>
  <si>
    <t>Long Term</t>
  </si>
  <si>
    <t>Short Term</t>
  </si>
  <si>
    <t>Outlook</t>
  </si>
  <si>
    <r>
      <rPr>
        <sz val="10"/>
        <color theme="1"/>
        <rFont val="Courier New"/>
        <family val="3"/>
      </rPr>
      <t xml:space="preserve">    </t>
    </r>
    <r>
      <rPr>
        <sz val="9"/>
        <color rgb="FF000000"/>
        <rFont val="Arial"/>
        <family val="2"/>
      </rPr>
      <t>Current rating*</t>
    </r>
  </si>
  <si>
    <t xml:space="preserve">A+        </t>
  </si>
  <si>
    <t xml:space="preserve">A-1       </t>
  </si>
  <si>
    <t>Stable</t>
  </si>
  <si>
    <t xml:space="preserve">A1        </t>
  </si>
  <si>
    <t xml:space="preserve">P-1       </t>
  </si>
  <si>
    <t xml:space="preserve">AA-       </t>
  </si>
  <si>
    <t xml:space="preserve">F1+       </t>
  </si>
  <si>
    <r>
      <rPr>
        <sz val="10"/>
        <color theme="1"/>
        <rFont val="Courier New"/>
        <family val="3"/>
      </rPr>
      <t xml:space="preserve">    </t>
    </r>
    <r>
      <rPr>
        <sz val="9"/>
        <color rgb="FF000000"/>
        <rFont val="Arial"/>
        <family val="2"/>
      </rPr>
      <t>Minimum required rating</t>
    </r>
  </si>
  <si>
    <t xml:space="preserve">A         </t>
  </si>
  <si>
    <t>-</t>
  </si>
  <si>
    <t xml:space="preserve">A2        </t>
  </si>
  <si>
    <t xml:space="preserve">F1        </t>
  </si>
  <si>
    <t>(if no short term rating available, the higher long term rating is applicable)</t>
  </si>
  <si>
    <t>"Account Bank Required Rating" means ratings, solicited or unsolicited, of: 
    (a) a short-term rating of at least "A-1" and a long-term rating of at least "A" from S&amp;P, or, if such entity is not subject to a short-term rating from S&amp;P, long-term ratings of at least "A+" from S&amp;P;
    (b) a short-term rating of at least "P-1" and long-term rating of at least "A2" from Moody's, or, if such entity is only subject to a short-term rating from Moody's or a long-term rating from Moody's, a short-term rating of at least "P-1" or long-term rating of at least '"A2"' from Moody's; and
    (c) from Fitch (i) an issuer default or deposit long-term rating of at least "A" or (ii) an issuer default or deposit short-term rating of at least "F1".</t>
  </si>
  <si>
    <t>Required rating:</t>
  </si>
  <si>
    <t>Fulfilled</t>
  </si>
  <si>
    <t>Royal Bank of Canada</t>
  </si>
  <si>
    <t xml:space="preserve">A-1+      </t>
  </si>
  <si>
    <t xml:space="preserve">Aa1       </t>
  </si>
  <si>
    <t xml:space="preserve">AA        </t>
  </si>
  <si>
    <r>
      <rPr>
        <sz val="10"/>
        <color theme="1"/>
        <rFont val="Courier New"/>
        <family val="3"/>
      </rPr>
      <t xml:space="preserve">    </t>
    </r>
    <r>
      <rPr>
        <sz val="9"/>
        <color rgb="FF000000"/>
        <rFont val="Arial"/>
        <family val="2"/>
      </rPr>
      <t>Minimum collateralised rating required</t>
    </r>
  </si>
  <si>
    <t xml:space="preserve">Baa3      </t>
  </si>
  <si>
    <t xml:space="preserve">BBB-      </t>
  </si>
  <si>
    <t xml:space="preserve">F3        </t>
  </si>
  <si>
    <t>"Eligible Swap Counterparty" means, subject to section 2.4 of the Master Definitions Schedule, any entity:  
    (a) having (i) a rating of not less than the counterparty ratings for the S&amp;P Collateral Framework Option then in effect pursuant to the Swap Agreement; or (ii) having the Minimum S&amp;P Collateralised Counterparty Rating and posts collateral in the amount and manner set forth in the Swap Agreements or (iii) obtaining a guarantee from a party having the minimum required counterparty ratings for the S&amp;P Collateral Framework Option then in effect; 
    (b) having a long-term counterparty risk assessment of, or if it does not have such counterparty risk assessment, having long-term, unsecured and unsubordinated debt or counterparty obligations rated, (i) "A3" or above by Moody's or (ii) "Baa3" or above by Moody's and which either posts collateral in the amount and manner set forth in the Swap Agreements or obtains a guarantee from a person having the ratings set forth in (i) above; and
    (c) having (i) an issuer default rating or derivative counterparty rating from Fitch of at least "A" or a short-term rating from Fitch of at least "F1" or (ii) an issuer default rating or derivative counterparty rating from Fitch of at least "BBB-" or a short-term rating from Fitch of at least "F3" and which either posts collateral in the amount and manner set forth in the Swap Agreements or obtains a guarantee from a person having the ratings set forth in (i) above.</t>
  </si>
  <si>
    <t>ING Bank N.V.</t>
  </si>
  <si>
    <t xml:space="preserve">A-        </t>
  </si>
  <si>
    <t>CREDIT AGRICOLE CORPORATE AND INVESTMENT BANK</t>
  </si>
  <si>
    <t xml:space="preserve">Aa2       </t>
  </si>
  <si>
    <t>Skandinaviska Enskilda Banken AB</t>
  </si>
  <si>
    <t xml:space="preserve">Aa3       </t>
  </si>
  <si>
    <t xml:space="preserve">BBB+      </t>
  </si>
  <si>
    <t xml:space="preserve">Servicer (Collateral Increase Event)
</t>
  </si>
  <si>
    <t>VWFS (UK) Ltd (100% owned by VWFS AG)</t>
  </si>
  <si>
    <r>
      <rPr>
        <sz val="10"/>
        <color theme="1"/>
        <rFont val="Courier New"/>
        <family val="3"/>
      </rPr>
      <t xml:space="preserve">    </t>
    </r>
    <r>
      <rPr>
        <sz val="9"/>
        <color rgb="FF000000"/>
        <rFont val="Arial"/>
        <family val="2"/>
      </rPr>
      <t>Current rating**</t>
    </r>
  </si>
  <si>
    <t xml:space="preserve">A-2       </t>
  </si>
  <si>
    <t xml:space="preserve">A3        </t>
  </si>
  <si>
    <t xml:space="preserve">P-2       </t>
  </si>
  <si>
    <t>***</t>
  </si>
  <si>
    <t xml:space="preserve">BBB       </t>
  </si>
  <si>
    <t xml:space="preserve">Baa1      </t>
  </si>
  <si>
    <t>If the VWFSUK required rating falls below the above mentioned minimum rating (Level I) VWFSUK, as the servicer, shall determine and provide the monthly collateral part 1 / part 2 as an additional security.</t>
  </si>
  <si>
    <t xml:space="preserve"> *Ratings last updated 06/2023</t>
  </si>
  <si>
    <t>**Rating of Volkswagen Financial Services AG</t>
  </si>
  <si>
    <t>***Confidential rating monitored internally</t>
  </si>
  <si>
    <t>Information regarding the notes I</t>
  </si>
  <si>
    <t>Rating at Further Issue Date</t>
  </si>
  <si>
    <t>Class A Notes</t>
  </si>
  <si>
    <t>Series A 2013-2</t>
  </si>
  <si>
    <t>Series A 2013-4</t>
  </si>
  <si>
    <t>Series A 2013-5</t>
  </si>
  <si>
    <t>Series A 2013-8</t>
  </si>
  <si>
    <t>Series A 2014-1</t>
  </si>
  <si>
    <t>Series A 2014-2</t>
  </si>
  <si>
    <t>Series A 2014-3</t>
  </si>
  <si>
    <t>Series A 2015-1</t>
  </si>
  <si>
    <t>Series A 2016-2</t>
  </si>
  <si>
    <t>Series A 2018-1</t>
  </si>
  <si>
    <t>Series A 2018-2</t>
  </si>
  <si>
    <t>Series A 2018-3</t>
  </si>
  <si>
    <t>Series A 2019-1</t>
  </si>
  <si>
    <t>Series A 2019-2</t>
  </si>
  <si>
    <t>Series A 2020-1</t>
  </si>
  <si>
    <t>Series A 2020-2</t>
  </si>
  <si>
    <t>Series A 2020-3</t>
  </si>
  <si>
    <t>Class B Notes</t>
  </si>
  <si>
    <t>Series B 2013-3</t>
  </si>
  <si>
    <t>Series B 2018-1</t>
  </si>
  <si>
    <t>Series B 2018-2</t>
  </si>
  <si>
    <t>Series B 2018-3</t>
  </si>
  <si>
    <t>Series B 2019-1</t>
  </si>
  <si>
    <t>Series B 2020-1</t>
  </si>
  <si>
    <t>Series B 2020-2</t>
  </si>
  <si>
    <t>Series B 2021-1</t>
  </si>
  <si>
    <t>Series B 2021-2</t>
  </si>
  <si>
    <t>Moody's</t>
  </si>
  <si>
    <t>Aaa(sf)</t>
  </si>
  <si>
    <t>A1(sf)</t>
  </si>
  <si>
    <t>Standard &amp; Poors</t>
  </si>
  <si>
    <t>AAA (sf)</t>
  </si>
  <si>
    <t>A+ (sf)</t>
  </si>
  <si>
    <t>Fitch</t>
  </si>
  <si>
    <t>AAAsf</t>
  </si>
  <si>
    <t>A+sf</t>
  </si>
  <si>
    <t>Current Rating</t>
  </si>
  <si>
    <t>Information on Notes</t>
  </si>
  <si>
    <t>Nov-30</t>
  </si>
  <si>
    <t>Scheduled Clean-Up Call</t>
  </si>
  <si>
    <t>ISIN</t>
  </si>
  <si>
    <t>XS0994380532</t>
  </si>
  <si>
    <t>XS0994381183</t>
  </si>
  <si>
    <t>XS0994381423</t>
  </si>
  <si>
    <t>XS0994382405</t>
  </si>
  <si>
    <t>XS1135184999</t>
  </si>
  <si>
    <t>XS1135185020</t>
  </si>
  <si>
    <t>XS1135185376</t>
  </si>
  <si>
    <t>XS1322871044</t>
  </si>
  <si>
    <t>XS1434683998</t>
  </si>
  <si>
    <t>XS1770938584</t>
  </si>
  <si>
    <t>XS1821972624</t>
  </si>
  <si>
    <t>XS1821973432</t>
  </si>
  <si>
    <t>XS1997128456</t>
  </si>
  <si>
    <t>XS1997128886</t>
  </si>
  <si>
    <t>XS2247620979</t>
  </si>
  <si>
    <t>XS2247620383</t>
  </si>
  <si>
    <t>XS2338348316</t>
  </si>
  <si>
    <t>XS0994383981</t>
  </si>
  <si>
    <t>XS1770938667</t>
  </si>
  <si>
    <t>XS1821972970</t>
  </si>
  <si>
    <t>XS1821973515</t>
  </si>
  <si>
    <t>XS2066723748</t>
  </si>
  <si>
    <t>XS2247620623</t>
  </si>
  <si>
    <t>XS2247619963</t>
  </si>
  <si>
    <t>XS2401761908</t>
  </si>
  <si>
    <t>XS2401762112</t>
  </si>
  <si>
    <t>Common code</t>
  </si>
  <si>
    <t>99438053</t>
  </si>
  <si>
    <t>99438118</t>
  </si>
  <si>
    <t>99438142</t>
  </si>
  <si>
    <t>99438240</t>
  </si>
  <si>
    <t>113518499</t>
  </si>
  <si>
    <t>113518502</t>
  </si>
  <si>
    <t>113518537</t>
  </si>
  <si>
    <t>132287104</t>
  </si>
  <si>
    <t>143468399</t>
  </si>
  <si>
    <t>177093858</t>
  </si>
  <si>
    <t>182197262</t>
  </si>
  <si>
    <t>182197343</t>
  </si>
  <si>
    <t>199712845</t>
  </si>
  <si>
    <t>199712888</t>
  </si>
  <si>
    <t>224762097</t>
  </si>
  <si>
    <t>224762038</t>
  </si>
  <si>
    <t>233834831</t>
  </si>
  <si>
    <t>99438398</t>
  </si>
  <si>
    <t>177093866</t>
  </si>
  <si>
    <t>182197297</t>
  </si>
  <si>
    <t>182197351</t>
  </si>
  <si>
    <t>206672374</t>
  </si>
  <si>
    <t>224762062</t>
  </si>
  <si>
    <t>224761996</t>
  </si>
  <si>
    <t>240176190</t>
  </si>
  <si>
    <t>240176211</t>
  </si>
  <si>
    <t xml:space="preserve">Nominal Amount </t>
  </si>
  <si>
    <t>Information on Interest</t>
  </si>
  <si>
    <t>Fixed/Floating</t>
  </si>
  <si>
    <t>floating</t>
  </si>
  <si>
    <t>Day count convention</t>
  </si>
  <si>
    <t>Actual/365</t>
  </si>
  <si>
    <t>Spread / Margin</t>
  </si>
  <si>
    <t>Index rate (Compounded Daily SONIA)</t>
  </si>
  <si>
    <t>Current Coupon</t>
  </si>
  <si>
    <t>Information regarding the notes II</t>
  </si>
  <si>
    <t>Interest Period</t>
  </si>
  <si>
    <t>26/06/2023 until 25/07/2023</t>
  </si>
  <si>
    <t>Index rate</t>
  </si>
  <si>
    <t>Compounded Daily SONIA</t>
  </si>
  <si>
    <t>Base interest rate</t>
  </si>
  <si>
    <t>Interest Payments</t>
  </si>
  <si>
    <t>Interest amount of the Monthly Period</t>
  </si>
  <si>
    <t>Interest paid</t>
  </si>
  <si>
    <t>Swap Payments / (Receipts)</t>
  </si>
  <si>
    <t>Swap Payments / (Receipts) for the Monthly Period</t>
  </si>
  <si>
    <t>Unpaid Interest</t>
  </si>
  <si>
    <t>Unpaid Interest of the Monthly Period</t>
  </si>
  <si>
    <t>Cumulative unpaid Interest</t>
  </si>
  <si>
    <t>Notes Balance</t>
  </si>
  <si>
    <t>Maximum Issuance Amount</t>
  </si>
  <si>
    <t>Notes balance as of the November 2022 Further Issue Date</t>
  </si>
  <si>
    <t>Notes balance as of the beginning of the Monthly Period</t>
  </si>
  <si>
    <t>Additional issue amount</t>
  </si>
  <si>
    <t>Redemption amount due to amortising series</t>
  </si>
  <si>
    <t>Term take out / redemption</t>
  </si>
  <si>
    <t>Notes Balance as of the end of the Monthly Period</t>
  </si>
  <si>
    <t>Payments to Investors per Series</t>
  </si>
  <si>
    <t>Interest per Series</t>
  </si>
  <si>
    <t>Principal repayment per Series</t>
  </si>
  <si>
    <t>Notes</t>
  </si>
  <si>
    <t>Number of Notes as of the beginning of the Monthly Period</t>
  </si>
  <si>
    <t>Increase of outstanding notes</t>
  </si>
  <si>
    <t>Reduction of outstanding notes from term take out</t>
  </si>
  <si>
    <t>Number of Notes as of the end of the Monthly Period</t>
  </si>
  <si>
    <t>Face value per note</t>
  </si>
  <si>
    <t>Balance per note</t>
  </si>
  <si>
    <t>Notes Factor</t>
  </si>
  <si>
    <t>Overcollateralisation Amount</t>
  </si>
  <si>
    <t>Total Class A Notes</t>
  </si>
  <si>
    <t>Total Class B Notes</t>
  </si>
  <si>
    <t xml:space="preserve">  Initial Overcollateralisation Amount</t>
  </si>
  <si>
    <t xml:space="preserve">  Initial Overcollateralisation Percentage</t>
  </si>
  <si>
    <t xml:space="preserve">  Current Overcollateralisation Amount</t>
  </si>
  <si>
    <t xml:space="preserve">  Current Overcollateralisation Percentage</t>
  </si>
  <si>
    <t xml:space="preserve">  Targeted Overcollateralisation Percentage (revolving / amortising period)</t>
  </si>
  <si>
    <t>30.4% / 33.4%</t>
  </si>
  <si>
    <t>20.8% / 23.8%</t>
  </si>
  <si>
    <t>Subordinated Loan</t>
  </si>
  <si>
    <t>Subordinated Loan  Balance</t>
  </si>
  <si>
    <t>Subordinated Loan Accrued Interest balance</t>
  </si>
  <si>
    <t>Subordinated Loan Accrued Interest compensation balance</t>
  </si>
  <si>
    <t>Subordinated Loan Capital + Accrued Interest + Compensation</t>
  </si>
  <si>
    <t>Balance as of the November 2022 Further Issue Date</t>
  </si>
  <si>
    <t xml:space="preserve"> Balance as of the beginning of the Monthly Period</t>
  </si>
  <si>
    <t xml:space="preserve">  Accrued Interest at end of Monthly Period</t>
  </si>
  <si>
    <t xml:space="preserve">  Interest paid in the Monthly Period</t>
  </si>
  <si>
    <t xml:space="preserve">  Redemption</t>
  </si>
  <si>
    <t xml:space="preserve">  Increase due to tap up</t>
  </si>
  <si>
    <t>Balance as of the end of the Monthly Period</t>
  </si>
  <si>
    <t>Credit Enhancement at Additional Cut-Off Date falling in October 2022</t>
  </si>
  <si>
    <t>Credit Enhancement Value</t>
  </si>
  <si>
    <r>
      <rPr>
        <sz val="9"/>
        <color rgb="FF000000"/>
        <rFont val="Arial"/>
        <family val="2"/>
      </rPr>
      <t xml:space="preserve">  </t>
    </r>
    <r>
      <rPr>
        <sz val="9"/>
        <color rgb="FF000000"/>
        <rFont val="Arial"/>
        <family val="2"/>
      </rPr>
      <t>Class B Notes</t>
    </r>
  </si>
  <si>
    <t xml:space="preserve">  Subordinated Loan</t>
  </si>
  <si>
    <t xml:space="preserve">  Overcollateralisation Amount</t>
  </si>
  <si>
    <t xml:space="preserve">  Cash Collateral Account</t>
  </si>
  <si>
    <t>Credit Enhancement as of the Monthly Period</t>
  </si>
  <si>
    <t>Subordinated Loan Balance</t>
  </si>
  <si>
    <t>Opening Overcollateralisation Amount for the Monthly Period</t>
  </si>
  <si>
    <t> Increase in Overcollateralisation Amount from Additional Receivables in the Monthly Period </t>
  </si>
  <si>
    <t>The excess of the Class A Available Redemption Collections less Subloan Accrued Interest Repaid from the Waterfall relating to the Monthly Period, over the reduction in the Aggregate Discounted Receivables Balance during the Monthly Period plus utilisation of Overcollateralisation Amount in the Monthly Period</t>
  </si>
  <si>
    <t>Subloan Accrued Interest Repaid from the Waterfall relating to prior periods</t>
  </si>
  <si>
    <t>Closing Overcollateralisation Amount</t>
  </si>
  <si>
    <t>Total Credit for Class A Notes</t>
  </si>
  <si>
    <t>Total Credit for Class B Notes</t>
  </si>
  <si>
    <t>Aggregate Discounted Receivables Balance at end of the Monthly Period</t>
  </si>
  <si>
    <t>Aggregate Discounted Receivables Balance Increase Amount</t>
  </si>
  <si>
    <t>Increase Amount</t>
  </si>
  <si>
    <t>Class A Aggregate Discounted Receivables Balance Increase Amount</t>
  </si>
  <si>
    <t>Class B Aggregate Discounted Receivables Balance Increase Amount</t>
  </si>
  <si>
    <t>Cash Collateral Account</t>
  </si>
  <si>
    <t>Cash Collateral Account (CCA)</t>
  </si>
  <si>
    <t>in GBP</t>
  </si>
  <si>
    <t>Cash Collateral Account at Additional Cut-Off Date falling in October 2022</t>
  </si>
  <si>
    <t>Thereof General Cash Reserve</t>
  </si>
  <si>
    <t>Thereof Interest Compensation Ledger</t>
  </si>
  <si>
    <t>Thereof Retained Profit Ledger</t>
  </si>
  <si>
    <t>Targeted balance</t>
  </si>
  <si>
    <t>Balance as of the beginning of the period</t>
  </si>
  <si>
    <t>Payments</t>
  </si>
  <si>
    <t>General payment from Cash Collateral Account</t>
  </si>
  <si>
    <t>General payment to Cash Collateral Account</t>
  </si>
  <si>
    <t>Interest payment to Cash Collateral Account</t>
  </si>
  <si>
    <t>Payment from Interest Compensation Ledger</t>
  </si>
  <si>
    <t>Payment to Interest Compensation Ledger</t>
  </si>
  <si>
    <t>Payment from Cash Collateral Account due to tap-up / TTO</t>
  </si>
  <si>
    <t>Payment to Cash Collateral Account due to tap-up / TTO</t>
  </si>
  <si>
    <t>Payment from Retained Profit Ledger</t>
  </si>
  <si>
    <t>Payment to Retained Profit Ledger</t>
  </si>
  <si>
    <t>General cash reserve in percent of total current note balance</t>
  </si>
  <si>
    <t>Minimum Specified General Cash Collateral Account Balance as a percentage of Nominal Amount of Notes</t>
  </si>
  <si>
    <t>Accrued Interest</t>
  </si>
  <si>
    <t>Swap fixing / Order of Priority</t>
  </si>
  <si>
    <t>Amortising interest rate swap </t>
  </si>
  <si>
    <t>Class A</t>
  </si>
  <si>
    <t>Class B</t>
  </si>
  <si>
    <t>Underlying principal for reporting period</t>
  </si>
  <si>
    <t>Paying leg</t>
  </si>
  <si>
    <t>Fixed interest rate</t>
  </si>
  <si>
    <t>Receiving leg</t>
  </si>
  <si>
    <t>Floating interest rate</t>
  </si>
  <si>
    <t>Net swap payments / (receipts)</t>
  </si>
  <si>
    <t>Available Distribution Amount Calculation</t>
  </si>
  <si>
    <t>Payment to Order of Priority Position</t>
  </si>
  <si>
    <t>Remaining amount</t>
  </si>
  <si>
    <t>(a) interest accrued on the Accumulation Account and the Distribution Account</t>
  </si>
  <si>
    <t>(b) amounts received as Collections received or collected by the Servicer, inclusive, for avoidance of doubt, the Monthly Collateral Part 1 and Monthly Collateral Part 2 (after any relevant netting)</t>
  </si>
  <si>
    <t>(c) payments from the Cash Collateral Account as provided for in clause 19.3 and clause 19.13 of the Trust Agreement</t>
  </si>
  <si>
    <t>(d) (i) Net Swap Receipts under the Swap Agreements, (ii) where a Swap Agreement has been terminated and any Swap Termination Payments due by the Issuer to the departing Swap Counterparty have been paid (after returning any Excess Swap Collateral to the Swap Counterparty) and no replacement Swap Counterparty has been found, an amount equal to the lesser of (A) the balance standing to the credit of the Counterparty Downgrade Collateral Account and (B) the Net Swap Receipts that would have been due from the relevant Swap Counterparty on such date assuming that there had been no termination of such Swap Agreement</t>
  </si>
  <si>
    <t>(e) the Buffer Release Amount to be paid to VWFS, provided that no Credit Enhancement Increase Condition is in effect</t>
  </si>
  <si>
    <t>(f) the amounts standing to the credit of the Accumulation Account after the preceding Payment Date</t>
  </si>
  <si>
    <t>(g) any amounts provided for or converted into another currency which are not used and reconverted (if applicable) in accordance with clause 20.5 (Order of Priority) of the Trust Agreement</t>
  </si>
  <si>
    <t>(h) the Interest Compensation Order of Priority Amount</t>
  </si>
  <si>
    <t>(i) the Interest Compensation Amount</t>
  </si>
  <si>
    <t>(j) having calculated the amounts from (a) to (i) above, any positive differential on such Payment Date between the Interest Compensation Amount and the Interest Compensation Order of Priority Amount to be characterised as Buffer Top-Up Amount</t>
  </si>
  <si>
    <t>Order of Priority</t>
  </si>
  <si>
    <t>Available Distribution Amount</t>
  </si>
  <si>
    <t>(a) amounts due and payable in respect of taxes (if any) by the Issuer</t>
  </si>
  <si>
    <t>(b) amounts (excluding any payments under the Trustee Claim) due and payable by the Issuer</t>
  </si>
  <si>
    <t>(c) to the Servicer, the Servicer Fee</t>
  </si>
  <si>
    <t>(d) of equal rank amounts due and payable and allocated to the Issuer: (i) to the directors of the Issuer; (ii) to the Corporate Services Provider under the Corporate Services Agreement; (iii) to each Agent under the Agency Agreement; (iv) to the Account Bank and Cash Administrator under the Account Agreement; (v) to the Rating Agencies the fees for the monitoring of the Issue; (vi) to the Managers under the Note Purchase Agreement; (vii) to the Custodian under the Custody Agreement; (viii) to the Data Protection Trustee under the Data Protection Trust Agreement; (ix) to the Issuer in respect of other administration costs and expenses of the Issuer, including, without limitation, any costs relating to the listing of the Notes, any auditors fees, any tax filing fees and any annual return or exempt company status fees; and (x) to the Issuer the Retained Profit Amount to be credited to the Retained Profit Ledger;</t>
  </si>
  <si>
    <t>(e) amounts due and payable by the Issuer to the Swap Counterparties in respect of any Net Swap Payments or any Swap Termination Payments under a Swap Agreement</t>
  </si>
  <si>
    <t>(f) amounts due and payable in respect of (a) interest accrued on the Class A Notes during the immediately preceding Interest Period plus (b) Interest Shortfalls (if any) pari passu and rateably as to each other on all Class A Notes</t>
  </si>
  <si>
    <t>(g) amounts due and payable in respect of (a) interest accrued on the Class B Notes during the immediately preceding Interest Period plus (b) Interest Shortfalls (if any) pari passu and rateably as to each other on all Class B Notes</t>
  </si>
  <si>
    <t>(h) to the Cash Collateral Account, until the General Cash Collateral Amount is equal to the Specified General Cash Collateral Account Balance</t>
  </si>
  <si>
    <t>(i) (a) the Class A Amortisation Amount to each Amortising Series of Class A Notes and (b) an amount no less than zero equal to the Class A Accumulation Amount</t>
  </si>
  <si>
    <t>(j) (a) the Class B Amortisation Amount to each Amortising Series of Class B Notes and (b) an amount no less than zero equal to the Class B Accumulation Amount</t>
  </si>
  <si>
    <t>(k) payment, pro rata and pari passu, of amounts due and payable to a Swap Counterparty under any Swap Agreement other than payments made under item fifth above</t>
  </si>
  <si>
    <t>(l) amounts due and payable in respect of (a) interest accrued during the immediately preceding Interest Period plus (b) Interest Shortfalls (if any), in each case, on the Subordinated Loan</t>
  </si>
  <si>
    <t>(m) to the Subordinated Lender, to repay the outstanding principal amount of the Subordinated Loan</t>
  </si>
  <si>
    <t>(n) to VWFS by way of a final success fee</t>
  </si>
  <si>
    <t>Distribution of Cash Collateral Account Surplus</t>
  </si>
  <si>
    <t>(a) to the Subordinated Lender, amounts payable in respect of accrued and unpaid interest on the Subordinated Loan</t>
  </si>
  <si>
    <t>(b) to the Subordinated Lender an amount necessary to reduce the outstanding principal amount of the Subordinated Loan</t>
  </si>
  <si>
    <t>(c) to pay all remaining excess to VWFS by way of a final success fee</t>
  </si>
  <si>
    <t>Retention of net economic interest</t>
  </si>
  <si>
    <t>Retention amount at Additional Cut-Off Date falling in October 2022</t>
  </si>
  <si>
    <t>Type of asset</t>
  </si>
  <si>
    <t>Nominal Amount</t>
  </si>
  <si>
    <t>Percentage of Total Nominal Amount</t>
  </si>
  <si>
    <t xml:space="preserve">  Portfolio sold to SPV</t>
  </si>
  <si>
    <t>417,283</t>
  </si>
  <si>
    <t xml:space="preserve">  Retention of VWFS</t>
  </si>
  <si>
    <t>21,807</t>
  </si>
  <si>
    <t>439,090</t>
  </si>
  <si>
    <t>Retention amounts</t>
  </si>
  <si>
    <t>Percentage of Securitized Nominal Amount</t>
  </si>
  <si>
    <t xml:space="preserve">  Minimum retention</t>
  </si>
  <si>
    <t xml:space="preserve">  Actual retention</t>
  </si>
  <si>
    <t xml:space="preserve"> Retention amount at the end of Monthly Period</t>
  </si>
  <si>
    <t>434,800</t>
  </si>
  <si>
    <t>23,293</t>
  </si>
  <si>
    <t>458,093</t>
  </si>
  <si>
    <t>In its capacity as originator and original lender, Volkswagen Financial Services UK Ltd complies with the retention requirements of a material net economic interest in accordance with Article 6 (3) (c) EU Securitisation Regulation and Article 6 (3) (c) of UK Securitisation Regulation and in each case the corresponding delegated regulation 625/2014.</t>
  </si>
  <si>
    <t>By adhering to option c) of the directive, Volkswagen Financial Services UK Limited will keep the exposures designated for retention on its balance sheet on an ongoing basis.</t>
  </si>
  <si>
    <t>The latest end of month level of retention will be published on a monthly basis within the investor report.</t>
  </si>
  <si>
    <t>At 20% CPR (with clean up call option)</t>
  </si>
  <si>
    <t>Actual note balance</t>
  </si>
  <si>
    <t>Forecasted note balance</t>
  </si>
  <si>
    <t>11/2022</t>
  </si>
  <si>
    <t>12/2022</t>
  </si>
  <si>
    <t>01/2023</t>
  </si>
  <si>
    <t>02/2023</t>
  </si>
  <si>
    <t>03/2023</t>
  </si>
  <si>
    <t>04/2023</t>
  </si>
  <si>
    <t>05/2023</t>
  </si>
  <si>
    <t>06/2023</t>
  </si>
  <si>
    <t>07/2023</t>
  </si>
  <si>
    <t>08/2023</t>
  </si>
  <si>
    <t>09/2023</t>
  </si>
  <si>
    <t>10/2023</t>
  </si>
  <si>
    <t>11/2023</t>
  </si>
  <si>
    <t>12/2023</t>
  </si>
  <si>
    <t>01/2024</t>
  </si>
  <si>
    <t>02/2024</t>
  </si>
  <si>
    <t>03/2024</t>
  </si>
  <si>
    <t>04/2024</t>
  </si>
  <si>
    <t>05/2024</t>
  </si>
  <si>
    <t>06/2024</t>
  </si>
  <si>
    <t>07/2024</t>
  </si>
  <si>
    <t>08/2024</t>
  </si>
  <si>
    <t>09/2024</t>
  </si>
  <si>
    <t>10/2024</t>
  </si>
  <si>
    <t>11/2024</t>
  </si>
  <si>
    <t>12/2024</t>
  </si>
  <si>
    <t>01/2025</t>
  </si>
  <si>
    <t>02/2025</t>
  </si>
  <si>
    <t>03/2025</t>
  </si>
  <si>
    <t>04/2025</t>
  </si>
  <si>
    <t>05/2025</t>
  </si>
  <si>
    <t>06/2025</t>
  </si>
  <si>
    <t>07/2025</t>
  </si>
  <si>
    <t>08/2025</t>
  </si>
  <si>
    <t>09/2025</t>
  </si>
  <si>
    <t>10/2025</t>
  </si>
  <si>
    <t>11/2025</t>
  </si>
  <si>
    <t>12/2025</t>
  </si>
  <si>
    <t>01/2026</t>
  </si>
  <si>
    <t>02/2026</t>
  </si>
  <si>
    <t>03/2026</t>
  </si>
  <si>
    <t>04/2026</t>
  </si>
  <si>
    <t>05/2026</t>
  </si>
  <si>
    <t>06/2026</t>
  </si>
  <si>
    <t>07/2026</t>
  </si>
  <si>
    <t>08/2026</t>
  </si>
  <si>
    <t>09/2026</t>
  </si>
  <si>
    <t>10/2026</t>
  </si>
  <si>
    <t>11/2026</t>
  </si>
  <si>
    <t>12/2026</t>
  </si>
  <si>
    <t>Reporting Period</t>
  </si>
  <si>
    <t>Scheduled Principal</t>
  </si>
  <si>
    <t>Scheduled Interest</t>
  </si>
  <si>
    <t>Receivable</t>
  </si>
  <si>
    <t>Aggregate Discounted Receivables Balance reduction</t>
  </si>
  <si>
    <t>07.2023</t>
  </si>
  <si>
    <t>08.2023</t>
  </si>
  <si>
    <t>09.2023</t>
  </si>
  <si>
    <t>10.2023</t>
  </si>
  <si>
    <t>11.2023</t>
  </si>
  <si>
    <t>12.2023</t>
  </si>
  <si>
    <t>01.2024</t>
  </si>
  <si>
    <t>02.2024</t>
  </si>
  <si>
    <t>03.2024</t>
  </si>
  <si>
    <t>04.2024</t>
  </si>
  <si>
    <t>05.2024</t>
  </si>
  <si>
    <t>06.2024</t>
  </si>
  <si>
    <t>07.2024</t>
  </si>
  <si>
    <t>08.2024</t>
  </si>
  <si>
    <t>09.2024</t>
  </si>
  <si>
    <t>10.2024</t>
  </si>
  <si>
    <t>11.2024</t>
  </si>
  <si>
    <t>12.2024</t>
  </si>
  <si>
    <t>01.2025</t>
  </si>
  <si>
    <t>02.2025</t>
  </si>
  <si>
    <t>03.2025</t>
  </si>
  <si>
    <t>04.2025</t>
  </si>
  <si>
    <t>05.2025</t>
  </si>
  <si>
    <t>06.2025</t>
  </si>
  <si>
    <t>07.2025</t>
  </si>
  <si>
    <t>08.2025</t>
  </si>
  <si>
    <t>09.2025</t>
  </si>
  <si>
    <t>10.2025</t>
  </si>
  <si>
    <t>11.2025</t>
  </si>
  <si>
    <t>12.2025</t>
  </si>
  <si>
    <t>01.2026</t>
  </si>
  <si>
    <t>02.2026</t>
  </si>
  <si>
    <t>03.2026</t>
  </si>
  <si>
    <t>04.2026</t>
  </si>
  <si>
    <t>05.2026</t>
  </si>
  <si>
    <t>06.2026</t>
  </si>
  <si>
    <t>07.2026</t>
  </si>
  <si>
    <t>08.2026</t>
  </si>
  <si>
    <t>09.2026</t>
  </si>
  <si>
    <t>10.2026</t>
  </si>
  <si>
    <t>11.2026</t>
  </si>
  <si>
    <t>12.2026</t>
  </si>
  <si>
    <t>01.2027</t>
  </si>
  <si>
    <t>02.2027</t>
  </si>
  <si>
    <t>03.2027</t>
  </si>
  <si>
    <t>04.2027</t>
  </si>
  <si>
    <t>05.2027</t>
  </si>
  <si>
    <t>06.2027</t>
  </si>
  <si>
    <t>07.2027</t>
  </si>
  <si>
    <t>08.2027</t>
  </si>
  <si>
    <t>09.2027</t>
  </si>
  <si>
    <t>10.2027</t>
  </si>
  <si>
    <t>11.2027</t>
  </si>
  <si>
    <t>12.2027</t>
  </si>
  <si>
    <t>01.2028</t>
  </si>
  <si>
    <t>02.2028</t>
  </si>
  <si>
    <t>03.2028</t>
  </si>
  <si>
    <t>04.2028</t>
  </si>
  <si>
    <t>05.2028</t>
  </si>
  <si>
    <t>06.2028</t>
  </si>
  <si>
    <t>07.2028</t>
  </si>
  <si>
    <t>08.2028</t>
  </si>
  <si>
    <t>09.2028</t>
  </si>
  <si>
    <t>10.2028</t>
  </si>
  <si>
    <t>11.2028</t>
  </si>
  <si>
    <t>12.2028</t>
  </si>
  <si>
    <t>01.2029</t>
  </si>
  <si>
    <t>02.2029</t>
  </si>
  <si>
    <t>03.2029</t>
  </si>
  <si>
    <t>04.2029</t>
  </si>
  <si>
    <t>Overview of Outstanding Contracts</t>
  </si>
  <si>
    <t>Development of outstanding pool during the Monthly Period</t>
  </si>
  <si>
    <t>Outstanding Nominal Amount</t>
  </si>
  <si>
    <t>Aggregate Discounted Receivables Balance for the Previous Monthly Period before purchase of Additional Receivables</t>
  </si>
  <si>
    <t>Aggregate Discounted Receivables Balance of Additional Receivables added in the Previous Monthly Period</t>
  </si>
  <si>
    <t>Aggregate Discounted Receivables Balance for the Previous Monthly Period after purchase of Additional Receivables</t>
  </si>
  <si>
    <t>Principal Collections in the Monthly Period / Defaulted Receivables &amp; other Ineligible Receivables</t>
  </si>
  <si>
    <t>Aggregate Discounted Receivables Balance at the end of the Monthly Period before purchase of Additional Receivables</t>
  </si>
  <si>
    <t>Additional Receivables at this Cut-Off Date (where Funding remains constant)</t>
  </si>
  <si>
    <t>Additional Receivables at this Cut-Off Date (where Funding increases)</t>
  </si>
  <si>
    <t>Aggregate Discounted Receivables Balance at this Cut-Off Date</t>
  </si>
  <si>
    <t>Collections by status</t>
  </si>
  <si>
    <t>Collections</t>
  </si>
  <si>
    <t>Current</t>
  </si>
  <si>
    <t>Delinquent</t>
  </si>
  <si>
    <t>Defaulted</t>
  </si>
  <si>
    <t>End of term</t>
  </si>
  <si>
    <t>Early settlement</t>
  </si>
  <si>
    <t>Write-off</t>
  </si>
  <si>
    <t>Non-Conforming / Repurchased</t>
  </si>
  <si>
    <t>Type of Contract</t>
  </si>
  <si>
    <t>Customer Type</t>
  </si>
  <si>
    <t>Hire Purchase</t>
  </si>
  <si>
    <t>PCP</t>
  </si>
  <si>
    <t>LP</t>
  </si>
  <si>
    <t>New</t>
  </si>
  <si>
    <t>Used</t>
  </si>
  <si>
    <t>Retail</t>
  </si>
  <si>
    <t>Corporate</t>
  </si>
  <si>
    <t>Contract status development I</t>
  </si>
  <si>
    <r>
      <rPr>
        <b/>
        <sz val="9"/>
        <color rgb="FFFFFFFF"/>
        <rFont val="Arial"/>
        <family val="2"/>
      </rPr>
      <t xml:space="preserve">Number of 
</t>
    </r>
    <r>
      <rPr>
        <b/>
        <sz val="9"/>
        <color rgb="FFFFFFFF"/>
        <rFont val="Arial"/>
        <family val="2"/>
      </rPr>
      <t>Contracts</t>
    </r>
  </si>
  <si>
    <t>Total portfolio as of current period</t>
  </si>
  <si>
    <t>Contract status development II</t>
  </si>
  <si>
    <t>Top/Tap-Up contracts</t>
  </si>
  <si>
    <t>Contract status development III</t>
  </si>
  <si>
    <t>Contract status as of the end of the current period</t>
  </si>
  <si>
    <t>Contract status as of the beginning of the period</t>
  </si>
  <si>
    <t>Top/Tap-Up Contracts</t>
  </si>
  <si>
    <t>Delinquencies &amp; Defaults I</t>
  </si>
  <si>
    <t>Delinquent Receivables</t>
  </si>
  <si>
    <t>Days In Arrears</t>
  </si>
  <si>
    <t>Percentage of Contracts</t>
  </si>
  <si>
    <t>Percentage of Aggregate Discounted Receivables Balance</t>
  </si>
  <si>
    <t>Value of Arrears</t>
  </si>
  <si>
    <t>&gt; 30 &lt;= 60</t>
  </si>
  <si>
    <t>&gt; 60 &lt;= 90</t>
  </si>
  <si>
    <t>&gt; 90 &lt;= 120</t>
  </si>
  <si>
    <t>&gt; 120 &lt;= 150</t>
  </si>
  <si>
    <t>&gt; 150 &lt;= 180</t>
  </si>
  <si>
    <t>&gt; 180</t>
  </si>
  <si>
    <t>End of Term &amp; Early Settlements</t>
  </si>
  <si>
    <t>NB: The table below is not included in the delinquencies graph above. This information is included in the graphs on the 'Delinquencies &amp; Defaults II' page of the Investor Report.</t>
  </si>
  <si>
    <t>Days in Arrears</t>
  </si>
  <si>
    <t>Defaulted Receivables</t>
  </si>
  <si>
    <t>NB: This is a memo table only. The defaulted contracts are not included in any of the graphs as they do not form part of the Aggregate Discounted Receivables Balance.</t>
  </si>
  <si>
    <t>Asset In Stock</t>
  </si>
  <si>
    <t>Delinquencies &amp; Defaults II</t>
  </si>
  <si>
    <t>Delinquent Receivables, End of Term &amp; Early Settlements</t>
  </si>
  <si>
    <t>NB: From April 2019 the data excludes Voluntary Terminations and PCP Handbacks. These contracts are now repurchased from the transaction on a monthly basis.</t>
  </si>
  <si>
    <r>
      <t xml:space="preserve">
</t>
    </r>
    <r>
      <rPr>
        <b/>
        <sz val="12"/>
        <color rgb="FF000000"/>
        <rFont val="Arial"/>
        <family val="2"/>
      </rPr>
      <t>Defaulted Receivables &amp; Recoveries</t>
    </r>
  </si>
  <si>
    <t>Outstanding Nominal Amount at Date of Default</t>
  </si>
  <si>
    <t>Outstanding Discounted Receivables Balance at Date of Default</t>
  </si>
  <si>
    <t>Total recoveries</t>
  </si>
  <si>
    <t>Total Written-Off Purchased Receivables (Nominal)</t>
  </si>
  <si>
    <t>Total Written-Off Purchased Receivables (Discounted)</t>
  </si>
  <si>
    <t>Outstanding Nominal Amount at end of Monthly Period</t>
  </si>
  <si>
    <t>Outstanding Discounted Receivables Balance at end of Monthly Period</t>
  </si>
  <si>
    <t>Total Hire Purchase</t>
  </si>
  <si>
    <t>Total PCP</t>
  </si>
  <si>
    <t>Charged-Off Amounts</t>
  </si>
  <si>
    <t>Charged-Off Receivables</t>
  </si>
  <si>
    <t>Charged-Off Amount net of recoveries</t>
  </si>
  <si>
    <t>31/03/2023</t>
  </si>
  <si>
    <t>0.00180%</t>
  </si>
  <si>
    <t>28/02/2023</t>
  </si>
  <si>
    <t>0.01415%</t>
  </si>
  <si>
    <t>31/01/2023</t>
  </si>
  <si>
    <t>0.00778%</t>
  </si>
  <si>
    <t>31/12/2022</t>
  </si>
  <si>
    <t>0.00763%</t>
  </si>
  <si>
    <t>30/11/2022</t>
  </si>
  <si>
    <t>0.00346%</t>
  </si>
  <si>
    <t>0.00542%</t>
  </si>
  <si>
    <t>30/09/2022</t>
  </si>
  <si>
    <t>0.01270%</t>
  </si>
  <si>
    <t>31/08/2022</t>
  </si>
  <si>
    <t>0.01368%</t>
  </si>
  <si>
    <t>31/07/2022</t>
  </si>
  <si>
    <t>-0.00171%</t>
  </si>
  <si>
    <t>Cumulative</t>
  </si>
  <si>
    <t>30/06/2022</t>
  </si>
  <si>
    <t>31/05/2022</t>
  </si>
  <si>
    <t>30/04/2022</t>
  </si>
  <si>
    <t>31/03/2022</t>
  </si>
  <si>
    <t>28/02/2022</t>
  </si>
  <si>
    <t>31/01/2022</t>
  </si>
  <si>
    <t>31/12/2021</t>
  </si>
  <si>
    <t>30/11/2021</t>
  </si>
  <si>
    <t>31/10/2021</t>
  </si>
  <si>
    <t>30/09/2021</t>
  </si>
  <si>
    <t>31/08/2021</t>
  </si>
  <si>
    <t>31/07/2021</t>
  </si>
  <si>
    <t>30/06/2021</t>
  </si>
  <si>
    <t>31/05/2021</t>
  </si>
  <si>
    <t>30/04/2021</t>
  </si>
  <si>
    <t>31/03/2021</t>
  </si>
  <si>
    <t>28/02/2021</t>
  </si>
  <si>
    <t>31/01/2021</t>
  </si>
  <si>
    <t>31/12/2020</t>
  </si>
  <si>
    <t>30/11/2020</t>
  </si>
  <si>
    <t>31/10/2020</t>
  </si>
  <si>
    <t>30/09/2020</t>
  </si>
  <si>
    <t>31/08/2020</t>
  </si>
  <si>
    <t>31/07/2020</t>
  </si>
  <si>
    <t>30/06/2020</t>
  </si>
  <si>
    <t>31/05/2020</t>
  </si>
  <si>
    <t>30/04/2020</t>
  </si>
  <si>
    <t>31/03/2020</t>
  </si>
  <si>
    <t>29/02/2020</t>
  </si>
  <si>
    <t>31/01/2020</t>
  </si>
  <si>
    <t>31/12/2019</t>
  </si>
  <si>
    <t>30/11/2019</t>
  </si>
  <si>
    <t>31/10/2019</t>
  </si>
  <si>
    <t>30/09/2019</t>
  </si>
  <si>
    <t>31/08/2019</t>
  </si>
  <si>
    <t>31/07/2019</t>
  </si>
  <si>
    <t>30/06/2019</t>
  </si>
  <si>
    <t>31/05/2019</t>
  </si>
  <si>
    <t>30/04/2019</t>
  </si>
  <si>
    <t>31/03/2019</t>
  </si>
  <si>
    <t>28/02/2019</t>
  </si>
  <si>
    <t>31/01/2019</t>
  </si>
  <si>
    <t>31/12/2018</t>
  </si>
  <si>
    <t>30/11/2018</t>
  </si>
  <si>
    <t>31/10/2018</t>
  </si>
  <si>
    <t>30/09/2018</t>
  </si>
  <si>
    <t>31/08/2018</t>
  </si>
  <si>
    <t>31/07/2018</t>
  </si>
  <si>
    <t>30/06/2018</t>
  </si>
  <si>
    <t>31/05/2018</t>
  </si>
  <si>
    <t>30/04/2018</t>
  </si>
  <si>
    <t>31/03/2018</t>
  </si>
  <si>
    <t>28/02/2018</t>
  </si>
  <si>
    <t>31/01/2018</t>
  </si>
  <si>
    <t>31/12/2017</t>
  </si>
  <si>
    <t>30/11/2017</t>
  </si>
  <si>
    <t>31/10/2017</t>
  </si>
  <si>
    <t>30/09/2017</t>
  </si>
  <si>
    <t>31/08/2017</t>
  </si>
  <si>
    <t>31/07/2017</t>
  </si>
  <si>
    <t>30/06/2017</t>
  </si>
  <si>
    <t>31/05/2017</t>
  </si>
  <si>
    <t>30/04/2017</t>
  </si>
  <si>
    <t>31/03/2017</t>
  </si>
  <si>
    <t>28/02/2017</t>
  </si>
  <si>
    <t>31/01/2017</t>
  </si>
  <si>
    <t>31/12/2016</t>
  </si>
  <si>
    <t>30/11/2016</t>
  </si>
  <si>
    <t>31/10/2016</t>
  </si>
  <si>
    <t>30/09/2016</t>
  </si>
  <si>
    <t>31/08/2016</t>
  </si>
  <si>
    <t>31/07/2016</t>
  </si>
  <si>
    <t>30/06/2016</t>
  </si>
  <si>
    <t>31/05/2016</t>
  </si>
  <si>
    <t>30/04/2016</t>
  </si>
  <si>
    <t>31/03/2016</t>
  </si>
  <si>
    <t>29/02/2016</t>
  </si>
  <si>
    <t>31/01/2016</t>
  </si>
  <si>
    <t>31/12/2015</t>
  </si>
  <si>
    <t>30/11/2015</t>
  </si>
  <si>
    <t>31/10/2015</t>
  </si>
  <si>
    <t>30/09/2015</t>
  </si>
  <si>
    <t>31/08/2015</t>
  </si>
  <si>
    <t>31/07/2015</t>
  </si>
  <si>
    <t>30/06/2015</t>
  </si>
  <si>
    <t>31/05/2015</t>
  </si>
  <si>
    <t>30/04/2015</t>
  </si>
  <si>
    <t>31/03/2015</t>
  </si>
  <si>
    <t>28/02/2015</t>
  </si>
  <si>
    <t>31/01/2015</t>
  </si>
  <si>
    <t>31/12/2014</t>
  </si>
  <si>
    <t>30/11/2014</t>
  </si>
  <si>
    <t>31/10/2014</t>
  </si>
  <si>
    <t>30/09/2014</t>
  </si>
  <si>
    <t>31/08/2014</t>
  </si>
  <si>
    <t>31/07/2014</t>
  </si>
  <si>
    <t>30/06/2014</t>
  </si>
  <si>
    <t>31/05/2014</t>
  </si>
  <si>
    <t>30/04/2014</t>
  </si>
  <si>
    <t>31/03/2014</t>
  </si>
  <si>
    <t>28/02/2014</t>
  </si>
  <si>
    <t>31/01/2014</t>
  </si>
  <si>
    <t>31/12/2013</t>
  </si>
  <si>
    <t>30/11/2013</t>
  </si>
  <si>
    <t>31/10/2013</t>
  </si>
  <si>
    <t>Cumulative Total</t>
  </si>
  <si>
    <t>Discounted Receivables Balance as of previous Monthly Period</t>
  </si>
  <si>
    <t>Periodic CPR</t>
  </si>
  <si>
    <t>Annualised CPR</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</si>
  <si>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</si>
  <si>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Pool Data I</t>
  </si>
  <si>
    <t>Total Portfolio</t>
  </si>
  <si>
    <t>Distribution by Payment Type</t>
  </si>
  <si>
    <t>Direct Debit</t>
  </si>
  <si>
    <t>Others</t>
  </si>
  <si>
    <t>Distribution by Contract Concentration</t>
  </si>
  <si>
    <t>2 - 10</t>
  </si>
  <si>
    <t>11 - 20</t>
  </si>
  <si>
    <t>21 - 50</t>
  </si>
  <si>
    <t>&gt;50</t>
  </si>
  <si>
    <t>Distribution by Largest Obligor</t>
  </si>
  <si>
    <t>Maximum Discounted Receivables Balance per Obligor</t>
  </si>
  <si>
    <t>Pool Data II</t>
  </si>
  <si>
    <t>Distribution by Discounted Receivables Balance</t>
  </si>
  <si>
    <t>0 - 5,000</t>
  </si>
  <si>
    <t>5,001 - 10,000</t>
  </si>
  <si>
    <t>10,001 - 15,000</t>
  </si>
  <si>
    <t>15,001 - 20,000</t>
  </si>
  <si>
    <t>20,001 - 25,000</t>
  </si>
  <si>
    <t>25,001 - 30000</t>
  </si>
  <si>
    <t>&gt; 30,000</t>
  </si>
  <si>
    <t>Statistics</t>
  </si>
  <si>
    <t>Minimum Discounted Receivables Balance</t>
  </si>
  <si>
    <t>Maximum Discounted Receivables Balance</t>
  </si>
  <si>
    <t>Average Discounted Receivables Balance</t>
  </si>
  <si>
    <t>Distribution by Original Balance</t>
  </si>
  <si>
    <t>25,001 - 30,000</t>
  </si>
  <si>
    <t>Minimum Original Balance</t>
  </si>
  <si>
    <t>Maximum Original Balance</t>
  </si>
  <si>
    <t>Average Original Balance</t>
  </si>
  <si>
    <t>Distribution by Outstanding Nominal Balance</t>
  </si>
  <si>
    <t>Minimum Outstanding Nominal Balance</t>
  </si>
  <si>
    <t>Maximum Outstanding Nominal Balance</t>
  </si>
  <si>
    <t>Average Outstanding Nominal Balance</t>
  </si>
  <si>
    <t>Pool Data III</t>
  </si>
  <si>
    <t>Distribution by Remaining Term (Months)</t>
  </si>
  <si>
    <t>01 - 12</t>
  </si>
  <si>
    <t>13 - 24</t>
  </si>
  <si>
    <t>25 - 36</t>
  </si>
  <si>
    <t>37 - 48</t>
  </si>
  <si>
    <t>49 - 60</t>
  </si>
  <si>
    <t>61 - 72</t>
  </si>
  <si>
    <t>&gt;72</t>
  </si>
  <si>
    <t>Minimum Remaining Term (Months)</t>
  </si>
  <si>
    <t>Maximum Remaining Term (Months)</t>
  </si>
  <si>
    <t>Weighted Average Remaining Term (Months)</t>
  </si>
  <si>
    <t>Distribution by Original Term (Months)</t>
  </si>
  <si>
    <t>Minimum Original Term (Months)</t>
  </si>
  <si>
    <t>Maximum Original Term (Months)</t>
  </si>
  <si>
    <t>Weighted Average Original Term (Months)</t>
  </si>
  <si>
    <t>Distribution by Seasoning (Months)</t>
  </si>
  <si>
    <t>Minimum Seasoning (Months)</t>
  </si>
  <si>
    <t>Maximum Seasoning (Months)</t>
  </si>
  <si>
    <t>Weighted Average Seasoning (Months)</t>
  </si>
  <si>
    <t>Pool Data IV</t>
  </si>
  <si>
    <t>Distribution by Brand</t>
  </si>
  <si>
    <t>Audi</t>
  </si>
  <si>
    <t>Bentley</t>
  </si>
  <si>
    <t>Cupra</t>
  </si>
  <si>
    <t>Lamborghini</t>
  </si>
  <si>
    <t>Other brands</t>
  </si>
  <si>
    <t>Porsche</t>
  </si>
  <si>
    <t>Seat</t>
  </si>
  <si>
    <t>Skoda</t>
  </si>
  <si>
    <t>Volkswagen</t>
  </si>
  <si>
    <t>Distribution by geographic distribution</t>
  </si>
  <si>
    <t>East (England)</t>
  </si>
  <si>
    <t>East Midlands (England)</t>
  </si>
  <si>
    <t>London</t>
  </si>
  <si>
    <t>North East (England)</t>
  </si>
  <si>
    <t>North West (England)</t>
  </si>
  <si>
    <t>Northern Ireland</t>
  </si>
  <si>
    <t>Not Available</t>
  </si>
  <si>
    <t>Scotland</t>
  </si>
  <si>
    <t>South East (England)</t>
  </si>
  <si>
    <t>South West (England)</t>
  </si>
  <si>
    <t>Wales</t>
  </si>
  <si>
    <t>West Midlands (England)</t>
  </si>
  <si>
    <t>Yorkshire and The Humber</t>
  </si>
  <si>
    <t>Distribution of Balloon Payments by Remaining Term</t>
  </si>
  <si>
    <t>&lt; 6</t>
  </si>
  <si>
    <t>6 - 10</t>
  </si>
  <si>
    <t>11 - 15</t>
  </si>
  <si>
    <t>16 - 20</t>
  </si>
  <si>
    <t>21 - 25</t>
  </si>
  <si>
    <t>26 - 30</t>
  </si>
  <si>
    <t>31 - 35</t>
  </si>
  <si>
    <t>36 - 40</t>
  </si>
  <si>
    <t>41 - 45</t>
  </si>
  <si>
    <t>46 - 50</t>
  </si>
  <si>
    <t>51 - 55</t>
  </si>
  <si>
    <t>56 - 60</t>
  </si>
  <si>
    <t>&gt; 60</t>
  </si>
  <si>
    <t>Pool Data V</t>
  </si>
  <si>
    <t>Distribution by Brand &amp; Model</t>
  </si>
  <si>
    <t>Model</t>
  </si>
  <si>
    <t>A1</t>
  </si>
  <si>
    <t>A3</t>
  </si>
  <si>
    <t>A4</t>
  </si>
  <si>
    <t>A4 ALLROAD</t>
  </si>
  <si>
    <t>A5</t>
  </si>
  <si>
    <t>A6</t>
  </si>
  <si>
    <t>A6 ALLROAD</t>
  </si>
  <si>
    <t>A7</t>
  </si>
  <si>
    <t>A8</t>
  </si>
  <si>
    <t>E-TRON</t>
  </si>
  <si>
    <t>E-TRON GT</t>
  </si>
  <si>
    <t>Q2</t>
  </si>
  <si>
    <t>Q3</t>
  </si>
  <si>
    <t>Q4</t>
  </si>
  <si>
    <t>Q5</t>
  </si>
  <si>
    <t>Q7</t>
  </si>
  <si>
    <t>Q8</t>
  </si>
  <si>
    <t>R8</t>
  </si>
  <si>
    <t>RS 7</t>
  </si>
  <si>
    <t>RS E-TRON GT</t>
  </si>
  <si>
    <t>RS Q3</t>
  </si>
  <si>
    <t>RS Q8</t>
  </si>
  <si>
    <t>RS3</t>
  </si>
  <si>
    <t>RS4</t>
  </si>
  <si>
    <t>RS5</t>
  </si>
  <si>
    <t>RS6</t>
  </si>
  <si>
    <t>RS7</t>
  </si>
  <si>
    <t>TT</t>
  </si>
  <si>
    <t>Sub-Total Audi</t>
  </si>
  <si>
    <t>BENTAYGA</t>
  </si>
  <si>
    <t>Brooklands</t>
  </si>
  <si>
    <t>Continental</t>
  </si>
  <si>
    <t>CONTINENTAL FLYING SPUR</t>
  </si>
  <si>
    <t>CONTINENTAL GT</t>
  </si>
  <si>
    <t>CONTINENTAL GTC</t>
  </si>
  <si>
    <t>FLYING SPUR</t>
  </si>
  <si>
    <t>MULSANNE</t>
  </si>
  <si>
    <t>Sub-Total Bentley</t>
  </si>
  <si>
    <t>ATECA</t>
  </si>
  <si>
    <t>BORN</t>
  </si>
  <si>
    <t>FORMENTOR</t>
  </si>
  <si>
    <t>LEON</t>
  </si>
  <si>
    <t>Sub-Total Cupra</t>
  </si>
  <si>
    <t>AVENTADOR</t>
  </si>
  <si>
    <t>Gallardo</t>
  </si>
  <si>
    <t>HURACAN</t>
  </si>
  <si>
    <t>URUS</t>
  </si>
  <si>
    <t>Sub-Total Lamborghini</t>
  </si>
  <si>
    <t>Sub-Total Other brands</t>
  </si>
  <si>
    <t>718</t>
  </si>
  <si>
    <t>911</t>
  </si>
  <si>
    <t>911 TURBO</t>
  </si>
  <si>
    <t>BOXSTER</t>
  </si>
  <si>
    <t>CAYENNE</t>
  </si>
  <si>
    <t>CAYMAN</t>
  </si>
  <si>
    <t>MACAN</t>
  </si>
  <si>
    <t>PANAMERA</t>
  </si>
  <si>
    <t>TAYCAN</t>
  </si>
  <si>
    <t>Sub-Total Porsche</t>
  </si>
  <si>
    <t>ALHAMBRA</t>
  </si>
  <si>
    <t>ALTEA</t>
  </si>
  <si>
    <t>ALTEA XL</t>
  </si>
  <si>
    <t>ARONA</t>
  </si>
  <si>
    <t>CUPRA ATECA</t>
  </si>
  <si>
    <t>CUPRA LEON</t>
  </si>
  <si>
    <t>IBIZA</t>
  </si>
  <si>
    <t>LEON X-PERIENCE</t>
  </si>
  <si>
    <t>MII</t>
  </si>
  <si>
    <t>TARRACO</t>
  </si>
  <si>
    <t>TOLEDO</t>
  </si>
  <si>
    <t>Sub-Total Seat</t>
  </si>
  <si>
    <t>CITIGO</t>
  </si>
  <si>
    <t>ENYAQ</t>
  </si>
  <si>
    <t>FABIA</t>
  </si>
  <si>
    <t>KAMIQ</t>
  </si>
  <si>
    <t>KAROQ</t>
  </si>
  <si>
    <t>KODIAQ</t>
  </si>
  <si>
    <t>OCTAVIA</t>
  </si>
  <si>
    <t>RAPID</t>
  </si>
  <si>
    <t>RAPID SPACEBACK</t>
  </si>
  <si>
    <t>ROOMSTER</t>
  </si>
  <si>
    <t>SCALA</t>
  </si>
  <si>
    <t>SUPERB</t>
  </si>
  <si>
    <t>YETI</t>
  </si>
  <si>
    <t>YETI OUTDOOR</t>
  </si>
  <si>
    <t>Sub-Total Skoda</t>
  </si>
  <si>
    <t>AMAROK</t>
  </si>
  <si>
    <t>ARTEON</t>
  </si>
  <si>
    <t>BEETLE</t>
  </si>
  <si>
    <t>CADDY</t>
  </si>
  <si>
    <t>CADDY CALIFORNIA</t>
  </si>
  <si>
    <t>CADDY CALIFORNIA MAXI</t>
  </si>
  <si>
    <t>CADDY MAXI</t>
  </si>
  <si>
    <t>CADDY MAXI C20</t>
  </si>
  <si>
    <t>CADDY MAXI LIFE</t>
  </si>
  <si>
    <t>California</t>
  </si>
  <si>
    <t>Caravelle</t>
  </si>
  <si>
    <t>CC</t>
  </si>
  <si>
    <t>CR35</t>
  </si>
  <si>
    <t>CRAFTER</t>
  </si>
  <si>
    <t>EOS</t>
  </si>
  <si>
    <t>GOLF</t>
  </si>
  <si>
    <t>GOLF ALLTRACK</t>
  </si>
  <si>
    <t>GOLF SV</t>
  </si>
  <si>
    <t>GRAND CALIFORNIA</t>
  </si>
  <si>
    <t>ID.3</t>
  </si>
  <si>
    <t>ID.4</t>
  </si>
  <si>
    <t>ID.5</t>
  </si>
  <si>
    <t>ID.BUZZ</t>
  </si>
  <si>
    <t>JETTA</t>
  </si>
  <si>
    <t>MULTIVAN</t>
  </si>
  <si>
    <t>Passat</t>
  </si>
  <si>
    <t>PASSAT ALLTRACK</t>
  </si>
  <si>
    <t>POLO</t>
  </si>
  <si>
    <t>SCIROCCO</t>
  </si>
  <si>
    <t>SHARAN</t>
  </si>
  <si>
    <t>TAIGO</t>
  </si>
  <si>
    <t>T-CROSS</t>
  </si>
  <si>
    <t>Tiguan</t>
  </si>
  <si>
    <t>TIGUAN ALLSPACE</t>
  </si>
  <si>
    <t>Touareg</t>
  </si>
  <si>
    <t>TOURAN</t>
  </si>
  <si>
    <t>TRANSPORTER</t>
  </si>
  <si>
    <t>TRANSPORTER SHUTTLE</t>
  </si>
  <si>
    <t>T-ROC</t>
  </si>
  <si>
    <t>UP</t>
  </si>
  <si>
    <t>Sub-Total Volkswagen</t>
  </si>
  <si>
    <t>Pool Data VI</t>
  </si>
  <si>
    <t>Lease Purchase</t>
  </si>
  <si>
    <t>Distribution by Fuel Type</t>
  </si>
  <si>
    <t>Battery Electric</t>
  </si>
  <si>
    <t>Diesel</t>
  </si>
  <si>
    <t>Hybrid</t>
  </si>
  <si>
    <t>Petrol</t>
  </si>
  <si>
    <t>Arrangements to Pay</t>
  </si>
  <si>
    <t>ATP in place</t>
  </si>
  <si>
    <t>No ATP</t>
  </si>
  <si>
    <t>Payment Holiday Status</t>
  </si>
  <si>
    <t>No Payment Holiday</t>
  </si>
  <si>
    <t xml:space="preserve">Payment Holiday With No Term Extension </t>
  </si>
  <si>
    <t xml:space="preserve">Payment Holiday With Term Extension </t>
  </si>
  <si>
    <t>Interest Rate Paid by Obligor</t>
  </si>
  <si>
    <t>&lt;= 0.49%</t>
  </si>
  <si>
    <t>0.50% - 0.99%</t>
  </si>
  <si>
    <t>1.00% - 1.49%</t>
  </si>
  <si>
    <t>1.50% - 1.99%</t>
  </si>
  <si>
    <t>2.00% - 2.49%</t>
  </si>
  <si>
    <t>2.50% - 2.99%</t>
  </si>
  <si>
    <t>3.00% - 3.49%</t>
  </si>
  <si>
    <t>3.50% - 3.99%</t>
  </si>
  <si>
    <t>4.00% - 4.49%</t>
  </si>
  <si>
    <t>4.50% - 4.99%</t>
  </si>
  <si>
    <t>5.00% - 5.49%</t>
  </si>
  <si>
    <t>5.50% - 5.99%</t>
  </si>
  <si>
    <t>6.00% - 6.49%</t>
  </si>
  <si>
    <t>6.50% - 6.99%</t>
  </si>
  <si>
    <t>7.00% - 7.49%</t>
  </si>
  <si>
    <t>7.50% - 7.99%</t>
  </si>
  <si>
    <t>8.00% - 8.49%</t>
  </si>
  <si>
    <t>8.50% - 8.99%</t>
  </si>
  <si>
    <t>9.00% - 9.49%</t>
  </si>
  <si>
    <t>9.50% - 9.99%</t>
  </si>
  <si>
    <t>&gt;= 10.00%</t>
  </si>
  <si>
    <t xml:space="preserve">Minimum Interest Rate </t>
  </si>
  <si>
    <t xml:space="preserve">Maximum Interest Rate </t>
  </si>
  <si>
    <t xml:space="preserve">Weighted Average Interest Rate </t>
  </si>
  <si>
    <t>Distribution by Down Payment</t>
  </si>
  <si>
    <t>No Down Payment</t>
  </si>
  <si>
    <t>&lt;= 1,000</t>
  </si>
  <si>
    <t>1,000 - 2,000</t>
  </si>
  <si>
    <t>2,000 - 3,000</t>
  </si>
  <si>
    <t>3,000 - 4,000</t>
  </si>
  <si>
    <t>4,000 - 5,000</t>
  </si>
  <si>
    <t>5,000 - 6,000</t>
  </si>
  <si>
    <t>6,000 - 7,000</t>
  </si>
  <si>
    <t>7,000 - 8,000</t>
  </si>
  <si>
    <t>8,000 - 9,000</t>
  </si>
  <si>
    <t>9,000 - 10,000</t>
  </si>
  <si>
    <t>10,000 - 11,000</t>
  </si>
  <si>
    <t>11,000 - 12,000</t>
  </si>
  <si>
    <t>12,000 - 13,000</t>
  </si>
  <si>
    <t>13,000 - 14,000</t>
  </si>
  <si>
    <t>14,000 - 15,000</t>
  </si>
  <si>
    <t>&gt; 15,000</t>
  </si>
  <si>
    <t>Minimum Down Payment</t>
  </si>
  <si>
    <t>Maximum Down Payment</t>
  </si>
  <si>
    <t>Average Down Payment (Customers who made a Down Payment)</t>
  </si>
  <si>
    <t>Average Down Payment (Total)</t>
  </si>
  <si>
    <t>Specific Supplementary UK Information</t>
  </si>
  <si>
    <t>Event Detailed Calculations</t>
  </si>
  <si>
    <t>Period Number</t>
  </si>
  <si>
    <t>Charged-Off Amount in the Monthly Period</t>
  </si>
  <si>
    <t>Hostile Termination Disposals</t>
  </si>
  <si>
    <t>Hostile Termination Recoveries</t>
  </si>
  <si>
    <t>Hostile Termination (Profit) / Losses</t>
  </si>
  <si>
    <t>Hostile Termination Monthly Recovery Rate</t>
  </si>
  <si>
    <t>Hostile Termination Cumulative Recovery Rate</t>
  </si>
  <si>
    <t>PCP Return Disposals</t>
  </si>
  <si>
    <t>PCP Return Recoveries</t>
  </si>
  <si>
    <t>PCP Return (Profit) / Losses</t>
  </si>
  <si>
    <t>PCP Return Monthly Recovery Rate</t>
  </si>
  <si>
    <t>PCP Return Cumulative Recovery Rate</t>
  </si>
  <si>
    <t>Voluntary Termination Disposals</t>
  </si>
  <si>
    <t>Voluntary Termination Recoveries</t>
  </si>
  <si>
    <t>Voluntary Termination (Profit) / Losses</t>
  </si>
  <si>
    <t>Voluntary Termination Monthly Recovery Rate</t>
  </si>
  <si>
    <t>Voluntary Termination Cumulative Recovery Rate</t>
  </si>
  <si>
    <t>Total Loss on Disposal of Assets</t>
  </si>
  <si>
    <t>Net Write-Off</t>
  </si>
  <si>
    <t>Gross Exposures</t>
  </si>
  <si>
    <t>Recoveries</t>
  </si>
  <si>
    <t>Total Charged-Off Amounts in the Monthly Period</t>
  </si>
  <si>
    <t>NET LOSS AVG CUM</t>
  </si>
  <si>
    <t>Terminated Receivable / Defaulted Receivable</t>
  </si>
  <si>
    <t>Late Delinquent Receivable (more than 180 days overdue)</t>
  </si>
  <si>
    <t>Pool Performance Event Data</t>
  </si>
  <si>
    <t>Aggregated Discounted Balance at the start of the Monthly Period</t>
  </si>
  <si>
    <t>Early Settlements</t>
  </si>
  <si>
    <t>HP</t>
  </si>
  <si>
    <t>Early Settlement</t>
  </si>
  <si>
    <t>Hostile Terminations</t>
  </si>
  <si>
    <t>Hostile Terminations Cumulative</t>
  </si>
  <si>
    <t>Voluntary Terminations</t>
  </si>
  <si>
    <t>Voluntary Terminations Cumulative</t>
  </si>
  <si>
    <t>Value of Terminated Receivables excluding RV Events in the Monthly Period</t>
  </si>
  <si>
    <t>Recoveries on Terminated Receivables excluding RV Events in the Monthly Period</t>
  </si>
  <si>
    <t>Pool Concentration</t>
  </si>
  <si>
    <t>PCD ACT D</t>
  </si>
  <si>
    <t>Limit</t>
  </si>
  <si>
    <t>Used Vehicle as a percentage of Aggregate Discounted Receivables Balance</t>
  </si>
  <si>
    <t>Used PCP Vehicles as a percentage of Aggregate Discounted Receivables Balance</t>
  </si>
  <si>
    <t>Non-VW Brand passenger cars as a percentage of Aggregate Discounted Receivables Balance</t>
  </si>
  <si>
    <t>Regulatory Information</t>
  </si>
  <si>
    <t>For information relating to bank of England Eligibility, please see the VWFS AG website</t>
  </si>
  <si>
    <r>
      <t>Moody's Investors Service Limited</t>
    </r>
    <r>
      <rPr>
        <sz val="11"/>
        <color rgb="FF000000"/>
        <rFont val="Arial"/>
        <family val="2"/>
      </rPr>
      <t xml:space="preserve">
Canary Wharf
1 Canada Square
London 
E14 5FA
</t>
    </r>
  </si>
  <si>
    <r>
      <t>S&amp;P GLOBAL RATINGS UK LIMITED</t>
    </r>
    <r>
      <rPr>
        <sz val="11"/>
        <color rgb="FF000000"/>
        <rFont val="Arial"/>
        <family val="2"/>
      </rPr>
      <t xml:space="preserve">
20 Canada Square, 10th Floor
Canary Wharf
London 
E14 5LH
</t>
    </r>
  </si>
  <si>
    <t>Total Lease Purchase</t>
  </si>
  <si>
    <t>&gt; 0 &lt;=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</si>
</sst>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64" formatCode="[$-10409]#,##0;\(#,##0\)"/>
    <numFmt numFmtId="165" formatCode="[$-10409]0.00%"/>
    <numFmt numFmtId="166" formatCode="[$-10409]&quot;£&quot;#,##0.00;\(&quot;£&quot;#,##0.00\)"/>
    <numFmt numFmtId="167" formatCode="[$-10409]#,##0;\-#,##0"/>
    <numFmt numFmtId="168" formatCode="[$-10409]#,##0.00;\(#,##0.00\);&quot;-&quot;"/>
    <numFmt numFmtId="169" formatCode="[$-10409]#,##0.00;\(#,##0.00\)"/>
    <numFmt numFmtId="170" formatCode="[$-10409]&quot;£&quot;#,##0.00;\(&quot;£&quot;#,##0.00\);&quot;-&quot;"/>
    <numFmt numFmtId="171" formatCode="[$-10409]0.0000%"/>
    <numFmt numFmtId="172" formatCode="[$-10409]mm\.yyyy"/>
    <numFmt numFmtId="173" formatCode="[$-10409]0;\(0\)"/>
    <numFmt numFmtId="174" formatCode="[$-10409]&quot;£&quot;#,##0.00"/>
    <numFmt numFmtId="175" formatCode="[$-10409]#,##0.00;\-#,##0.00"/>
    <numFmt numFmtId="176" formatCode="[$-10409]#,##0;\(#,##0\);&quot;-&quot;"/>
    <numFmt numFmtId="177" formatCode="[$-10409]&quot;£&quot;#,##0.00;\-&quot;£&quot;#,##0.00;&quot;-&quot;"/>
    <numFmt numFmtId="178" formatCode="[$-10409]&quot;Total portfolio as of Additional Cut-Off Date falling in &quot;mmmm\ yyyy"/>
    <numFmt numFmtId="179" formatCode="[$-10409]#,##0.00%"/>
    <numFmt numFmtId="180" formatCode="[$-10409]dd/mm/yyyy"/>
    <numFmt numFmtId="181" formatCode="[$-10409]0.000%"/>
    <numFmt numFmtId="182" formatCode="[$-10409]0.00000%"/>
    <numFmt numFmtId="183" formatCode="[$-10409]0%"/>
    <numFmt numFmtId="184" formatCode="0.00000%"/>
    <numFmt numFmtId="185" formatCode="_(* #,##0.00_);_(* \(#,##0.00\);_(* &quot;-&quot;??_);_(@_)"/>
    <numFmt numFmtId="186" formatCode="&quot;£&quot;#,##0.00;[Red]\(&quot;£&quot;#,##0.00\);\-"/>
    <numFmt numFmtId="187" formatCode="_-* #,##0\ _€_-;\-* #,##0\ _€_-;_-* &quot;-&quot;??\ _€_-;_-@_-"/>
    <numFmt numFmtId="188" formatCode="&quot;£&quot;#,##0.00"/>
  </numFmts>
  <fonts count="41" x14ac:knownFonts="1">
    <font>
      <sz val="11"/>
      <color rgb="FF000000"/>
      <name val="Calibri"/>
      <family val="2"/>
      <scheme val="minor"/>
    </font>
    <font>
      <sz val="11"/>
      <name val="Calibri"/>
      <family val="2"/>
    </font>
    <font>
      <b/>
      <sz val="10"/>
      <color rgb="FFFFFFFF"/>
      <name val="Arial"/>
      <family val="2"/>
    </font>
    <font>
      <sz val="9"/>
      <color rgb="FF000000"/>
      <name val="Arial"/>
      <family val="2"/>
    </font>
    <font>
      <b/>
      <sz val="12"/>
      <color rgb="FF000000"/>
      <name val="Arial"/>
      <family val="2"/>
    </font>
    <font>
      <b/>
      <sz val="14"/>
      <color rgb="FF000000"/>
      <name val="Arial"/>
      <family val="2"/>
    </font>
    <font>
      <b/>
      <sz val="11"/>
      <color rgb="FF000000"/>
      <name val="Arial"/>
      <family val="2"/>
    </font>
    <font>
      <sz val="11"/>
      <color rgb="FF000000"/>
      <name val="Arial"/>
      <family val="2"/>
    </font>
    <font>
      <sz val="10"/>
      <color rgb="FF000000"/>
      <name val="Arial"/>
      <family val="2"/>
    </font>
    <font>
      <b/>
      <sz val="10"/>
      <color rgb="FFFF0000"/>
      <name val="Arial"/>
      <family val="2"/>
    </font>
    <font>
      <b/>
      <sz val="12"/>
      <color rgb="FFFFFFFF"/>
      <name val="Arial"/>
      <family val="2"/>
    </font>
    <font>
      <u/>
      <sz val="10"/>
      <color rgb="FF0000FF"/>
      <name val="Arial"/>
      <family val="2"/>
    </font>
    <font>
      <b/>
      <sz val="9"/>
      <color rgb="FFFFFFFF"/>
      <name val="Arial"/>
      <family val="2"/>
    </font>
    <font>
      <b/>
      <sz val="9"/>
      <color rgb="FF000000"/>
      <name val="Arial"/>
      <family val="2"/>
    </font>
    <font>
      <sz val="12"/>
      <color rgb="FF000000"/>
      <name val="Arial"/>
      <family val="2"/>
    </font>
    <font>
      <b/>
      <sz val="10"/>
      <color rgb="FF000000"/>
      <name val="Arial"/>
      <family val="2"/>
    </font>
    <font>
      <sz val="10"/>
      <name val="Courier New"/>
      <family val="3"/>
    </font>
    <font>
      <sz val="7"/>
      <color rgb="FF000000"/>
      <name val="Arial"/>
      <family val="2"/>
    </font>
    <font>
      <b/>
      <sz val="8"/>
      <color rgb="FF000000"/>
      <name val="Arial"/>
      <family val="2"/>
    </font>
    <font>
      <sz val="9"/>
      <color rgb="FFFF0000"/>
      <name val="Arial"/>
      <family val="2"/>
    </font>
    <font>
      <sz val="9"/>
      <color rgb="FF000000"/>
      <name val="Segoe UI"/>
      <family val="2"/>
    </font>
    <font>
      <b/>
      <sz val="9"/>
      <color rgb="FFFF0000"/>
      <name val="Arial"/>
      <family val="2"/>
    </font>
    <font>
      <sz val="9"/>
      <color rgb="FFFFFFFF"/>
      <name val="Arial"/>
      <family val="2"/>
    </font>
    <font>
      <i/>
      <sz val="9"/>
      <color rgb="FF000000"/>
      <name val="Arial"/>
      <family val="2"/>
    </font>
    <font>
      <sz val="9"/>
      <color rgb="FFC0C0C0"/>
      <name val="Arial"/>
      <family val="2"/>
    </font>
    <font>
      <sz val="8"/>
      <color rgb="FF000000"/>
      <name val="Arial"/>
      <family val="2"/>
    </font>
    <font>
      <b/>
      <sz val="9"/>
      <color rgb="FFC0C0C0"/>
      <name val="Arial"/>
      <family val="2"/>
    </font>
    <font>
      <b/>
      <i/>
      <sz val="10"/>
      <color rgb="FF000000"/>
      <name val="Arial"/>
      <family val="2"/>
    </font>
    <font>
      <u/>
      <sz val="9"/>
      <color rgb="FF000000"/>
      <name val="Arial"/>
      <family val="2"/>
    </font>
    <font>
      <b/>
      <i/>
      <sz val="9"/>
      <color rgb="FF000000"/>
      <name val="Arial"/>
      <family val="2"/>
    </font>
    <font>
      <sz val="11"/>
      <color rgb="FF0000FF"/>
      <name val="Arial"/>
      <family val="2"/>
    </font>
    <font>
      <sz val="10"/>
      <color theme="1"/>
      <name val="Courier New"/>
      <family val="3"/>
    </font>
    <font>
      <sz val="11"/>
      <color rgb="FF000000"/>
      <name val="Calibri"/>
      <family val="2"/>
      <scheme val="minor"/>
    </font>
    <font>
      <sz val="9"/>
      <name val="Arial"/>
      <family val="2"/>
    </font>
    <font>
      <sz val="9"/>
      <color rgb="FF000000"/>
      <name val="Arial"/>
      <family val="2"/>
    </font>
    <font>
      <sz val="11"/>
      <name val="Calibri"/>
      <family val="2"/>
    </font>
    <font>
      <sz val="10"/>
      <name val="Arial"/>
      <family val="2"/>
    </font>
    <font>
      <sz val="10"/>
      <color theme="1"/>
      <name val="Arial"/>
      <family val="2"/>
    </font>
    <font>
      <b/>
      <sz val="10"/>
      <color theme="0"/>
      <name val="Arial"/>
      <family val="2"/>
    </font>
    <font>
      <b/>
      <sz val="9"/>
      <color rgb="FFFFFFFF"/>
      <name val="Arial"/>
      <family val="2"/>
    </font>
    <font>
      <b/>
      <sz val="9"/>
      <color rgb="FF000000"/>
      <name val="Arial"/>
      <family val="2"/>
    </font>
  </fonts>
  <fills count="10">
    <fill>
      <patternFill patternType="none"/>
    </fill>
    <fill>
      <patternFill patternType="gray125"/>
    </fill>
    <fill>
      <patternFill patternType="solid">
        <fgColor rgb="FF004666"/>
        <bgColor rgb="FF004666"/>
      </patternFill>
    </fill>
    <fill>
      <patternFill patternType="solid">
        <fgColor rgb="FFD9D9D9"/>
        <bgColor rgb="FFD9D9D9"/>
      </patternFill>
    </fill>
    <fill>
      <patternFill patternType="solid">
        <fgColor rgb="FFFFFFFF"/>
        <bgColor rgb="FFFFFFFF"/>
      </patternFill>
    </fill>
    <fill>
      <patternFill patternType="solid">
        <fgColor rgb="FF92D050"/>
        <bgColor rgb="FF92D050"/>
      </patternFill>
    </fill>
    <fill>
      <patternFill patternType="solid">
        <fgColor rgb="FF80B0C8"/>
        <bgColor rgb="FF80B0C8"/>
      </patternFill>
    </fill>
    <fill>
      <patternFill patternType="solid">
        <fgColor rgb="FFF5F5F5"/>
        <bgColor rgb="FFF5F5F5"/>
      </patternFill>
    </fill>
    <fill>
      <patternFill patternType="solid">
        <fgColor theme="0" tint="-0.14999847407452621"/>
        <bgColor theme="0" tint="-0.14999847407452621"/>
      </patternFill>
    </fill>
    <fill>
      <patternFill patternType="solid">
        <fgColor rgb="FF004666"/>
        <bgColor theme="4"/>
      </patternFill>
    </fill>
  </fills>
  <borders count="52">
    <border>
      <left/>
      <right/>
      <top/>
      <bottom/>
      <diagonal/>
    </border>
    <border>
      <left/>
      <right style="thin">
        <color rgb="FFFFFFFF"/>
      </right>
      <top/>
      <bottom/>
      <diagonal/>
    </border>
    <border>
      <left/>
      <right style="thin">
        <color rgb="FF004666"/>
      </right>
      <top/>
      <bottom style="thin">
        <color rgb="FF004666"/>
      </bottom>
      <diagonal/>
    </border>
    <border>
      <left/>
      <right/>
      <top/>
      <bottom style="thin">
        <color rgb="FF004666"/>
      </bottom>
      <diagonal/>
    </border>
    <border>
      <left style="thin">
        <color rgb="FFFFFFFF"/>
      </left>
      <right/>
      <top/>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style="thin">
        <color rgb="FFFFFFFF"/>
      </left>
      <right style="thin">
        <color rgb="FFFFFFFF"/>
      </right>
      <top/>
      <bottom style="thin">
        <color rgb="FFFFFFFF"/>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FFFFFF"/>
      </top>
      <bottom/>
      <diagonal/>
    </border>
    <border>
      <left/>
      <right style="thin">
        <color rgb="FFFFFFFF"/>
      </right>
      <top style="thin">
        <color rgb="FFFFFFFF"/>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FFFFFF"/>
      </left>
      <right/>
      <top style="thin">
        <color rgb="FFFFFFFF"/>
      </top>
      <bottom style="thin">
        <color rgb="FFFFFFFF"/>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thin">
        <color rgb="FF000000"/>
      </left>
      <right style="double">
        <color rgb="FF000000"/>
      </right>
      <top/>
      <bottom/>
      <diagonal/>
    </border>
    <border>
      <left style="double">
        <color rgb="FF000000"/>
      </left>
      <right/>
      <top/>
      <bottom style="double">
        <color rgb="FF000000"/>
      </bottom>
      <diagonal/>
    </border>
    <border>
      <left/>
      <right/>
      <top style="thin">
        <color rgb="FF000000"/>
      </top>
      <bottom style="double">
        <color rgb="FF000000"/>
      </bottom>
      <diagonal/>
    </border>
    <border>
      <left/>
      <right style="double">
        <color rgb="FF000000"/>
      </right>
      <top/>
      <bottom style="double">
        <color rgb="FF000000"/>
      </bottom>
      <diagonal/>
    </border>
    <border>
      <left/>
      <right/>
      <top/>
      <bottom style="double">
        <color rgb="FF000000"/>
      </bottom>
      <diagonal/>
    </border>
    <border>
      <left style="thin">
        <color rgb="FFFFFFFF"/>
      </left>
      <right style="thin">
        <color rgb="FFFFFFFF"/>
      </right>
      <top style="double">
        <color rgb="FF000000"/>
      </top>
      <bottom style="thin">
        <color rgb="FFFFFFFF"/>
      </bottom>
      <diagonal/>
    </border>
    <border>
      <left/>
      <right/>
      <top style="double">
        <color rgb="FF000000"/>
      </top>
      <bottom style="thin">
        <color rgb="FFFFFFFF"/>
      </bottom>
      <diagonal/>
    </border>
    <border>
      <left/>
      <right style="thin">
        <color rgb="FFFFFFFF"/>
      </right>
      <top style="double">
        <color rgb="FF000000"/>
      </top>
      <bottom style="thin">
        <color rgb="FFFFFFFF"/>
      </bottom>
      <diagonal/>
    </border>
    <border>
      <left style="thin">
        <color rgb="FFFFFFFF"/>
      </left>
      <right style="double">
        <color rgb="FF000000"/>
      </right>
      <top style="double">
        <color rgb="FF000000"/>
      </top>
      <bottom style="thin">
        <color rgb="FFFFFFFF"/>
      </bottom>
      <diagonal/>
    </border>
    <border>
      <left style="double">
        <color rgb="FF000000"/>
      </left>
      <right style="thin">
        <color rgb="FFFFFFFF"/>
      </right>
      <top style="thin">
        <color rgb="FFFFFFFF"/>
      </top>
      <bottom style="thin">
        <color rgb="FFFFFFFF"/>
      </bottom>
      <diagonal/>
    </border>
    <border>
      <left style="thin">
        <color rgb="FFFFFFFF"/>
      </left>
      <right style="double">
        <color rgb="FF000000"/>
      </right>
      <top style="thin">
        <color rgb="FFFFFFFF"/>
      </top>
      <bottom style="thin">
        <color rgb="FFFFFFFF"/>
      </bottom>
      <diagonal/>
    </border>
    <border>
      <left style="double">
        <color rgb="FF000000"/>
      </left>
      <right style="thin">
        <color rgb="FFFFFFFF"/>
      </right>
      <top style="thin">
        <color rgb="FFFFFFFF"/>
      </top>
      <bottom style="double">
        <color rgb="FF000000"/>
      </bottom>
      <diagonal/>
    </border>
    <border>
      <left style="thin">
        <color rgb="FFFFFFFF"/>
      </left>
      <right style="thin">
        <color rgb="FFFFFFFF"/>
      </right>
      <top style="thin">
        <color rgb="FFFFFFFF"/>
      </top>
      <bottom style="double">
        <color rgb="FF000000"/>
      </bottom>
      <diagonal/>
    </border>
    <border>
      <left/>
      <right/>
      <top style="thin">
        <color rgb="FFFFFFFF"/>
      </top>
      <bottom style="double">
        <color rgb="FF000000"/>
      </bottom>
      <diagonal/>
    </border>
    <border>
      <left/>
      <right style="thin">
        <color rgb="FFFFFFFF"/>
      </right>
      <top style="thin">
        <color rgb="FFFFFFFF"/>
      </top>
      <bottom style="double">
        <color rgb="FF000000"/>
      </bottom>
      <diagonal/>
    </border>
    <border>
      <left style="thin">
        <color rgb="FFFFFFFF"/>
      </left>
      <right style="double">
        <color rgb="FF000000"/>
      </right>
      <top style="thin">
        <color rgb="FFFFFFFF"/>
      </top>
      <bottom style="double">
        <color rgb="FF000000"/>
      </bottom>
      <diagonal/>
    </border>
    <border>
      <left/>
      <right style="thin">
        <color rgb="FFFFFFFF"/>
      </right>
      <top style="thin">
        <color rgb="FF000000"/>
      </top>
      <bottom style="thin">
        <color rgb="FFFFFFFF"/>
      </bottom>
      <diagonal/>
    </border>
    <border>
      <left style="thin">
        <color rgb="FFFFFFFF"/>
      </left>
      <right style="thin">
        <color rgb="FFFFFFFF"/>
      </right>
      <top style="thin">
        <color rgb="FF000000"/>
      </top>
      <bottom style="thin">
        <color rgb="FFFFFFFF"/>
      </bottom>
      <diagonal/>
    </border>
    <border>
      <left/>
      <right/>
      <top style="thin">
        <color rgb="FF000000"/>
      </top>
      <bottom style="thin">
        <color rgb="FFFFFFFF"/>
      </bottom>
      <diagonal/>
    </border>
    <border>
      <left style="thin">
        <color rgb="FFFFFFFF"/>
      </left>
      <right/>
      <top style="thin">
        <color rgb="FF000000"/>
      </top>
      <bottom style="thin">
        <color rgb="FFFFFFFF"/>
      </bottom>
      <diagonal/>
    </border>
    <border>
      <left/>
      <right/>
      <top/>
      <bottom style="thin">
        <color theme="0"/>
      </bottom>
      <diagonal/>
    </border>
  </borders>
  <cellStyleXfs count="3">
    <xf numFmtId="0" fontId="0" fillId="0" borderId="0"/>
    <xf numFmtId="9" fontId="32" fillId="0" borderId="0" applyFont="0" applyFill="0" applyBorder="0" applyAlignment="0" applyProtection="0"/>
    <xf numFmtId="185" fontId="36" fillId="0" borderId="0" applyFont="0" applyFill="0" applyBorder="0" applyAlignment="0" applyProtection="0"/>
  </cellStyleXfs>
  <cellXfs count="653">
    <xf numFmtId="0" fontId="1" fillId="0" borderId="0" xfId="0" applyFont="1"/>
    <xf numFmtId="0" fontId="2" fillId="2" borderId="0" xfId="0" applyFont="1" applyFill="1" applyAlignment="1">
      <alignment horizontal="right" vertical="top" wrapText="1" readingOrder="1"/>
    </xf>
    <xf numFmtId="0" fontId="3" fillId="0" borderId="0" xfId="0" applyFont="1" applyAlignment="1">
      <alignment vertical="top" wrapText="1" readingOrder="1"/>
    </xf>
    <xf numFmtId="0" fontId="4" fillId="0" borderId="0" xfId="0" applyFont="1" applyAlignment="1">
      <alignment vertical="top" wrapText="1" readingOrder="1"/>
    </xf>
    <xf numFmtId="0" fontId="5" fillId="0" borderId="0" xfId="0" applyFont="1" applyAlignment="1">
      <alignment vertical="top" wrapText="1" readingOrder="1"/>
    </xf>
    <xf numFmtId="0" fontId="7" fillId="0" borderId="0" xfId="0" applyFont="1" applyAlignment="1">
      <alignment vertical="top" wrapText="1" readingOrder="1"/>
    </xf>
    <xf numFmtId="0" fontId="8" fillId="0" borderId="0" xfId="0" applyFont="1" applyAlignment="1">
      <alignment vertical="top" wrapText="1" readingOrder="1"/>
    </xf>
    <xf numFmtId="0" fontId="7" fillId="0" borderId="1" xfId="0" applyFont="1" applyBorder="1" applyAlignment="1">
      <alignment vertical="center" wrapText="1" readingOrder="1"/>
    </xf>
    <xf numFmtId="0" fontId="10" fillId="2" borderId="1" xfId="0" applyFont="1" applyFill="1" applyBorder="1" applyAlignment="1">
      <alignment horizontal="center" wrapText="1" readingOrder="1"/>
    </xf>
    <xf numFmtId="0" fontId="8" fillId="3" borderId="1" xfId="0" applyFont="1" applyFill="1" applyBorder="1" applyAlignment="1">
      <alignment horizontal="center" wrapText="1" readingOrder="1"/>
    </xf>
    <xf numFmtId="0" fontId="8" fillId="0" borderId="1" xfId="0" applyFont="1" applyBorder="1" applyAlignment="1">
      <alignment horizontal="center" wrapText="1" readingOrder="1"/>
    </xf>
    <xf numFmtId="0" fontId="3" fillId="0" borderId="4" xfId="0" applyFont="1" applyBorder="1" applyAlignment="1">
      <alignment vertical="top" wrapText="1" readingOrder="1"/>
    </xf>
    <xf numFmtId="0" fontId="12" fillId="2" borderId="4" xfId="0" applyFont="1" applyFill="1" applyBorder="1" applyAlignment="1">
      <alignment horizontal="center" vertical="center" wrapText="1" readingOrder="1"/>
    </xf>
    <xf numFmtId="0" fontId="3" fillId="3" borderId="4" xfId="0" applyFont="1" applyFill="1" applyBorder="1" applyAlignment="1">
      <alignment vertical="top" wrapText="1" readingOrder="1"/>
    </xf>
    <xf numFmtId="0" fontId="3" fillId="4" borderId="4" xfId="0" applyFont="1" applyFill="1" applyBorder="1" applyAlignment="1">
      <alignment vertical="top" wrapText="1" readingOrder="1"/>
    </xf>
    <xf numFmtId="0" fontId="12" fillId="2" borderId="4" xfId="0" applyFont="1" applyFill="1" applyBorder="1" applyAlignment="1">
      <alignment vertical="top" wrapText="1" readingOrder="1"/>
    </xf>
    <xf numFmtId="0" fontId="13" fillId="0" borderId="0" xfId="0" applyFont="1" applyAlignment="1">
      <alignment vertical="top" wrapText="1" readingOrder="1"/>
    </xf>
    <xf numFmtId="0" fontId="13" fillId="0" borderId="0" xfId="0" applyFont="1" applyAlignment="1">
      <alignment horizontal="right" vertical="top" wrapText="1" readingOrder="1"/>
    </xf>
    <xf numFmtId="0" fontId="4" fillId="4" borderId="0" xfId="0" applyFont="1" applyFill="1" applyAlignment="1">
      <alignment vertical="top" wrapText="1" readingOrder="1"/>
    </xf>
    <xf numFmtId="0" fontId="14" fillId="4" borderId="0" xfId="0" applyFont="1" applyFill="1" applyAlignment="1">
      <alignment vertical="top" wrapText="1" readingOrder="1"/>
    </xf>
    <xf numFmtId="0" fontId="7" fillId="4" borderId="0" xfId="0" applyFont="1" applyFill="1" applyAlignment="1">
      <alignment vertical="top" wrapText="1" readingOrder="1"/>
    </xf>
    <xf numFmtId="0" fontId="6" fillId="4" borderId="0" xfId="0" applyFont="1" applyFill="1" applyAlignment="1">
      <alignment vertical="top" wrapText="1" readingOrder="1"/>
    </xf>
    <xf numFmtId="0" fontId="6" fillId="3" borderId="0" xfId="0" applyFont="1" applyFill="1" applyAlignment="1">
      <alignment vertical="top" wrapText="1" readingOrder="1"/>
    </xf>
    <xf numFmtId="0" fontId="4" fillId="3" borderId="0" xfId="0" applyFont="1" applyFill="1" applyAlignment="1">
      <alignment vertical="top" wrapText="1" readingOrder="1"/>
    </xf>
    <xf numFmtId="0" fontId="14" fillId="3" borderId="0" xfId="0" applyFont="1" applyFill="1" applyAlignment="1">
      <alignment vertical="top" wrapText="1" readingOrder="1"/>
    </xf>
    <xf numFmtId="0" fontId="15" fillId="3" borderId="0" xfId="0" applyFont="1" applyFill="1" applyAlignment="1">
      <alignment vertical="top" wrapText="1" readingOrder="1"/>
    </xf>
    <xf numFmtId="0" fontId="15" fillId="0" borderId="0" xfId="0" applyFont="1" applyAlignment="1">
      <alignment vertical="top" wrapText="1" readingOrder="1"/>
    </xf>
    <xf numFmtId="0" fontId="3" fillId="0" borderId="0" xfId="0" applyFont="1" applyAlignment="1">
      <alignment horizontal="left" vertical="top" wrapText="1" readingOrder="1"/>
    </xf>
    <xf numFmtId="0" fontId="13" fillId="5" borderId="5" xfId="0" applyFont="1" applyFill="1" applyBorder="1" applyAlignment="1">
      <alignment horizontal="center" vertical="center" wrapText="1" readingOrder="1"/>
    </xf>
    <xf numFmtId="0" fontId="3" fillId="3" borderId="5" xfId="0" applyFont="1" applyFill="1" applyBorder="1" applyAlignment="1">
      <alignment vertical="top" wrapText="1" readingOrder="1"/>
    </xf>
    <xf numFmtId="166" fontId="13" fillId="3" borderId="5" xfId="0" applyNumberFormat="1" applyFont="1" applyFill="1" applyBorder="1" applyAlignment="1">
      <alignment horizontal="right" vertical="top" wrapText="1" readingOrder="1"/>
    </xf>
    <xf numFmtId="0" fontId="3" fillId="0" borderId="5" xfId="0" applyFont="1" applyBorder="1" applyAlignment="1">
      <alignment vertical="top" wrapText="1" readingOrder="1"/>
    </xf>
    <xf numFmtId="166" fontId="13" fillId="0" borderId="5" xfId="0" applyNumberFormat="1" applyFont="1" applyBorder="1" applyAlignment="1">
      <alignment horizontal="right" vertical="top" wrapText="1" readingOrder="1"/>
    </xf>
    <xf numFmtId="0" fontId="13" fillId="3" borderId="5" xfId="0" applyFont="1" applyFill="1" applyBorder="1" applyAlignment="1">
      <alignment horizontal="right" vertical="top" wrapText="1" readingOrder="1"/>
    </xf>
    <xf numFmtId="0" fontId="8" fillId="0" borderId="5" xfId="0" applyFont="1" applyBorder="1" applyAlignment="1">
      <alignment vertical="top" wrapText="1" readingOrder="1"/>
    </xf>
    <xf numFmtId="0" fontId="15" fillId="0" borderId="5" xfId="0" applyFont="1" applyBorder="1" applyAlignment="1">
      <alignment vertical="top" wrapText="1" readingOrder="1"/>
    </xf>
    <xf numFmtId="0" fontId="12" fillId="2" borderId="5" xfId="0" applyFont="1" applyFill="1" applyBorder="1" applyAlignment="1">
      <alignment horizontal="left" vertical="center" wrapText="1" readingOrder="1"/>
    </xf>
    <xf numFmtId="0" fontId="12" fillId="2" borderId="5" xfId="0" applyFont="1" applyFill="1" applyBorder="1" applyAlignment="1">
      <alignment horizontal="center" vertical="center" wrapText="1" readingOrder="1"/>
    </xf>
    <xf numFmtId="0" fontId="3" fillId="3" borderId="0" xfId="0" applyFont="1" applyFill="1" applyAlignment="1">
      <alignment vertical="top" wrapText="1" readingOrder="1"/>
    </xf>
    <xf numFmtId="167" fontId="3" fillId="3" borderId="0" xfId="0" applyNumberFormat="1" applyFont="1" applyFill="1" applyAlignment="1">
      <alignment horizontal="right" vertical="top" wrapText="1" readingOrder="1"/>
    </xf>
    <xf numFmtId="165" fontId="3" fillId="3" borderId="0" xfId="0" applyNumberFormat="1" applyFont="1" applyFill="1" applyAlignment="1">
      <alignment horizontal="right" vertical="top" wrapText="1" readingOrder="1"/>
    </xf>
    <xf numFmtId="166" fontId="3" fillId="3" borderId="0" xfId="0" applyNumberFormat="1" applyFont="1" applyFill="1" applyAlignment="1">
      <alignment horizontal="right" vertical="top" wrapText="1" readingOrder="1"/>
    </xf>
    <xf numFmtId="167" fontId="3" fillId="0" borderId="0" xfId="0" applyNumberFormat="1" applyFont="1" applyAlignment="1">
      <alignment horizontal="right" vertical="top" wrapText="1" readingOrder="1"/>
    </xf>
    <xf numFmtId="165" fontId="3" fillId="0" borderId="0" xfId="0" applyNumberFormat="1" applyFont="1" applyAlignment="1">
      <alignment horizontal="right" vertical="top" wrapText="1" readingOrder="1"/>
    </xf>
    <xf numFmtId="166" fontId="3" fillId="0" borderId="0" xfId="0" applyNumberFormat="1" applyFont="1" applyAlignment="1">
      <alignment horizontal="right" vertical="top" wrapText="1" readingOrder="1"/>
    </xf>
    <xf numFmtId="0" fontId="13" fillId="3" borderId="0" xfId="0" applyFont="1" applyFill="1" applyAlignment="1">
      <alignment vertical="top" wrapText="1" readingOrder="1"/>
    </xf>
    <xf numFmtId="167" fontId="13" fillId="3" borderId="0" xfId="0" applyNumberFormat="1" applyFont="1" applyFill="1" applyAlignment="1">
      <alignment horizontal="right" vertical="top" wrapText="1" readingOrder="1"/>
    </xf>
    <xf numFmtId="165" fontId="13" fillId="3" borderId="0" xfId="0" applyNumberFormat="1" applyFont="1" applyFill="1" applyAlignment="1">
      <alignment horizontal="right" vertical="top" wrapText="1" readingOrder="1"/>
    </xf>
    <xf numFmtId="166" fontId="13" fillId="3" borderId="0" xfId="0" applyNumberFormat="1" applyFont="1" applyFill="1" applyAlignment="1">
      <alignment horizontal="right" vertical="top" wrapText="1" readingOrder="1"/>
    </xf>
    <xf numFmtId="167" fontId="3" fillId="3" borderId="5" xfId="0" applyNumberFormat="1" applyFont="1" applyFill="1" applyBorder="1" applyAlignment="1">
      <alignment horizontal="right" vertical="top" wrapText="1" readingOrder="1"/>
    </xf>
    <xf numFmtId="165" fontId="3" fillId="3" borderId="5" xfId="0" applyNumberFormat="1" applyFont="1" applyFill="1" applyBorder="1" applyAlignment="1">
      <alignment horizontal="right" vertical="top" wrapText="1" readingOrder="1"/>
    </xf>
    <xf numFmtId="166" fontId="3" fillId="3" borderId="5" xfId="0" applyNumberFormat="1" applyFont="1" applyFill="1" applyBorder="1" applyAlignment="1">
      <alignment horizontal="right" vertical="top" wrapText="1" readingOrder="1"/>
    </xf>
    <xf numFmtId="167" fontId="3" fillId="0" borderId="5" xfId="0" applyNumberFormat="1" applyFont="1" applyBorder="1" applyAlignment="1">
      <alignment horizontal="right" vertical="top" wrapText="1" readingOrder="1"/>
    </xf>
    <xf numFmtId="165" fontId="3" fillId="0" borderId="5" xfId="0" applyNumberFormat="1" applyFont="1" applyBorder="1" applyAlignment="1">
      <alignment horizontal="right" vertical="top" wrapText="1" readingOrder="1"/>
    </xf>
    <xf numFmtId="166" fontId="3" fillId="0" borderId="5" xfId="0" applyNumberFormat="1" applyFont="1" applyBorder="1" applyAlignment="1">
      <alignment horizontal="right" vertical="top" wrapText="1" readingOrder="1"/>
    </xf>
    <xf numFmtId="0" fontId="13" fillId="3" borderId="5" xfId="0" applyFont="1" applyFill="1" applyBorder="1" applyAlignment="1">
      <alignment vertical="top" wrapText="1" readingOrder="1"/>
    </xf>
    <xf numFmtId="167" fontId="13" fillId="3" borderId="5" xfId="0" applyNumberFormat="1" applyFont="1" applyFill="1" applyBorder="1" applyAlignment="1">
      <alignment horizontal="right" vertical="top" wrapText="1" readingOrder="1"/>
    </xf>
    <xf numFmtId="165" fontId="13" fillId="3" borderId="5" xfId="0" applyNumberFormat="1" applyFont="1" applyFill="1" applyBorder="1" applyAlignment="1">
      <alignment horizontal="right" vertical="top" wrapText="1" readingOrder="1"/>
    </xf>
    <xf numFmtId="164" fontId="3" fillId="0" borderId="5" xfId="0" applyNumberFormat="1" applyFont="1" applyBorder="1" applyAlignment="1">
      <alignment horizontal="right" vertical="top" wrapText="1" readingOrder="1"/>
    </xf>
    <xf numFmtId="164" fontId="3" fillId="3" borderId="5" xfId="0" applyNumberFormat="1" applyFont="1" applyFill="1" applyBorder="1" applyAlignment="1">
      <alignment horizontal="right" vertical="top" wrapText="1" readingOrder="1"/>
    </xf>
    <xf numFmtId="164" fontId="13" fillId="3" borderId="5" xfId="0" applyNumberFormat="1" applyFont="1" applyFill="1" applyBorder="1" applyAlignment="1">
      <alignment horizontal="right" vertical="top" wrapText="1" readingOrder="1"/>
    </xf>
    <xf numFmtId="0" fontId="13" fillId="0" borderId="5" xfId="0" applyFont="1" applyBorder="1" applyAlignment="1">
      <alignment vertical="top" wrapText="1" readingOrder="1"/>
    </xf>
    <xf numFmtId="0" fontId="12" fillId="2" borderId="5" xfId="0" applyFont="1" applyFill="1" applyBorder="1" applyAlignment="1">
      <alignment horizontal="center" vertical="top" wrapText="1" readingOrder="1"/>
    </xf>
    <xf numFmtId="168" fontId="3" fillId="3" borderId="5" xfId="0" applyNumberFormat="1" applyFont="1" applyFill="1" applyBorder="1" applyAlignment="1">
      <alignment horizontal="right" vertical="top" wrapText="1" readingOrder="1"/>
    </xf>
    <xf numFmtId="0" fontId="3" fillId="3" borderId="5" xfId="0" applyFont="1" applyFill="1" applyBorder="1" applyAlignment="1">
      <alignment horizontal="left" vertical="top" wrapText="1" readingOrder="1"/>
    </xf>
    <xf numFmtId="0" fontId="3" fillId="3" borderId="5" xfId="0" applyFont="1" applyFill="1" applyBorder="1" applyAlignment="1">
      <alignment horizontal="center" vertical="top" wrapText="1" readingOrder="1"/>
    </xf>
    <xf numFmtId="0" fontId="3" fillId="4" borderId="5" xfId="0" applyFont="1" applyFill="1" applyBorder="1" applyAlignment="1">
      <alignment horizontal="left" vertical="top" wrapText="1" readingOrder="1"/>
    </xf>
    <xf numFmtId="0" fontId="3" fillId="4" borderId="5" xfId="0" applyFont="1" applyFill="1" applyBorder="1" applyAlignment="1">
      <alignment horizontal="center" vertical="top" wrapText="1" readingOrder="1"/>
    </xf>
    <xf numFmtId="169" fontId="3" fillId="3" borderId="5" xfId="0" applyNumberFormat="1" applyFont="1" applyFill="1" applyBorder="1" applyAlignment="1">
      <alignment horizontal="right" vertical="top" wrapText="1" readingOrder="1"/>
    </xf>
    <xf numFmtId="0" fontId="12" fillId="2" borderId="0" xfId="0" applyFont="1" applyFill="1" applyAlignment="1">
      <alignment horizontal="left" vertical="center" wrapText="1" readingOrder="1"/>
    </xf>
    <xf numFmtId="0" fontId="13" fillId="5" borderId="0" xfId="0" applyFont="1" applyFill="1" applyAlignment="1">
      <alignment horizontal="center" vertical="center" wrapText="1" readingOrder="1"/>
    </xf>
    <xf numFmtId="0" fontId="3" fillId="4" borderId="7" xfId="0" applyFont="1" applyFill="1" applyBorder="1" applyAlignment="1">
      <alignment horizontal="center" vertical="top" wrapText="1" readingOrder="1"/>
    </xf>
    <xf numFmtId="0" fontId="3" fillId="3" borderId="7" xfId="0" applyFont="1" applyFill="1" applyBorder="1" applyAlignment="1">
      <alignment horizontal="center" vertical="top" wrapText="1" readingOrder="1"/>
    </xf>
    <xf numFmtId="0" fontId="13" fillId="5" borderId="5" xfId="0" applyFont="1" applyFill="1" applyBorder="1" applyAlignment="1">
      <alignment horizontal="center" vertical="top" wrapText="1" readingOrder="1"/>
    </xf>
    <xf numFmtId="0" fontId="12" fillId="2" borderId="1" xfId="0" applyFont="1" applyFill="1" applyBorder="1" applyAlignment="1">
      <alignment horizontal="center" vertical="top" wrapText="1" readingOrder="1"/>
    </xf>
    <xf numFmtId="0" fontId="13" fillId="3" borderId="1" xfId="0" applyFont="1" applyFill="1" applyBorder="1" applyAlignment="1">
      <alignment horizontal="center" vertical="top" wrapText="1" readingOrder="1"/>
    </xf>
    <xf numFmtId="0" fontId="13" fillId="0" borderId="1" xfId="0" applyFont="1" applyBorder="1" applyAlignment="1">
      <alignment horizontal="center" vertical="top" wrapText="1" readingOrder="1"/>
    </xf>
    <xf numFmtId="0" fontId="13" fillId="0" borderId="0" xfId="0" applyFont="1" applyAlignment="1">
      <alignment horizontal="center" vertical="center" wrapText="1" readingOrder="1"/>
    </xf>
    <xf numFmtId="0" fontId="18" fillId="0" borderId="0" xfId="0" applyFont="1" applyAlignment="1">
      <alignment horizontal="left" vertical="top" wrapText="1" readingOrder="1"/>
    </xf>
    <xf numFmtId="0" fontId="8" fillId="0" borderId="0" xfId="0" applyFont="1" applyAlignment="1">
      <alignment wrapText="1" readingOrder="1"/>
    </xf>
    <xf numFmtId="0" fontId="12" fillId="2" borderId="11" xfId="0" applyFont="1" applyFill="1" applyBorder="1" applyAlignment="1">
      <alignment horizontal="center" vertical="center" wrapText="1" readingOrder="1"/>
    </xf>
    <xf numFmtId="0" fontId="3" fillId="0" borderId="11" xfId="0" applyFont="1" applyBorder="1" applyAlignment="1">
      <alignment horizontal="center" vertical="center" wrapText="1" readingOrder="1"/>
    </xf>
    <xf numFmtId="0" fontId="3" fillId="3" borderId="11" xfId="0" applyFont="1" applyFill="1" applyBorder="1" applyAlignment="1">
      <alignment horizontal="center" vertical="center" wrapText="1" readingOrder="1"/>
    </xf>
    <xf numFmtId="0" fontId="3" fillId="3" borderId="11" xfId="0" applyFont="1" applyFill="1" applyBorder="1" applyAlignment="1">
      <alignment horizontal="right" vertical="center" wrapText="1" readingOrder="1"/>
    </xf>
    <xf numFmtId="0" fontId="3" fillId="0" borderId="11" xfId="0" applyFont="1" applyBorder="1" applyAlignment="1">
      <alignment horizontal="right" vertical="center" wrapText="1" readingOrder="1"/>
    </xf>
    <xf numFmtId="170" fontId="3" fillId="3" borderId="11" xfId="0" applyNumberFormat="1" applyFont="1" applyFill="1" applyBorder="1" applyAlignment="1">
      <alignment horizontal="right" vertical="center" wrapText="1" readingOrder="1"/>
    </xf>
    <xf numFmtId="171" fontId="3" fillId="3" borderId="11" xfId="0" applyNumberFormat="1" applyFont="1" applyFill="1" applyBorder="1" applyAlignment="1">
      <alignment horizontal="right" vertical="center" wrapText="1" readingOrder="1"/>
    </xf>
    <xf numFmtId="171" fontId="3" fillId="0" borderId="11" xfId="0" applyNumberFormat="1" applyFont="1" applyBorder="1" applyAlignment="1">
      <alignment horizontal="right" vertical="center" wrapText="1" readingOrder="1"/>
    </xf>
    <xf numFmtId="0" fontId="3" fillId="0" borderId="0" xfId="0" applyFont="1" applyAlignment="1">
      <alignment wrapText="1" readingOrder="1"/>
    </xf>
    <xf numFmtId="0" fontId="3" fillId="4" borderId="0" xfId="0" applyFont="1" applyFill="1" applyAlignment="1">
      <alignment horizontal="left" vertical="top" wrapText="1" readingOrder="1"/>
    </xf>
    <xf numFmtId="0" fontId="3" fillId="4" borderId="0" xfId="0" applyFont="1" applyFill="1" applyAlignment="1">
      <alignment horizontal="right" vertical="top" wrapText="1" readingOrder="1"/>
    </xf>
    <xf numFmtId="0" fontId="12" fillId="2" borderId="1" xfId="0" applyFont="1" applyFill="1" applyBorder="1" applyAlignment="1">
      <alignment horizontal="left" vertical="center" wrapText="1" readingOrder="1"/>
    </xf>
    <xf numFmtId="0" fontId="12" fillId="2" borderId="1" xfId="0" applyFont="1" applyFill="1" applyBorder="1" applyAlignment="1">
      <alignment horizontal="center" vertical="center" wrapText="1" readingOrder="1"/>
    </xf>
    <xf numFmtId="174" fontId="3" fillId="3" borderId="1" xfId="0" applyNumberFormat="1" applyFont="1" applyFill="1" applyBorder="1" applyAlignment="1">
      <alignment vertical="top" wrapText="1" readingOrder="1"/>
    </xf>
    <xf numFmtId="174" fontId="3" fillId="0" borderId="1" xfId="0" applyNumberFormat="1" applyFont="1" applyBorder="1" applyAlignment="1">
      <alignment vertical="top" wrapText="1" readingOrder="1"/>
    </xf>
    <xf numFmtId="166" fontId="19" fillId="3" borderId="1" xfId="0" applyNumberFormat="1" applyFont="1" applyFill="1" applyBorder="1" applyAlignment="1">
      <alignment horizontal="right" vertical="top" wrapText="1" readingOrder="1"/>
    </xf>
    <xf numFmtId="170" fontId="3" fillId="3" borderId="1" xfId="0" applyNumberFormat="1" applyFont="1" applyFill="1" applyBorder="1" applyAlignment="1">
      <alignment vertical="top" wrapText="1" readingOrder="1"/>
    </xf>
    <xf numFmtId="170" fontId="3" fillId="0" borderId="1" xfId="0" applyNumberFormat="1" applyFont="1" applyBorder="1" applyAlignment="1">
      <alignment vertical="top" wrapText="1" readingOrder="1"/>
    </xf>
    <xf numFmtId="166" fontId="13" fillId="3" borderId="1" xfId="0" applyNumberFormat="1" applyFont="1" applyFill="1" applyBorder="1" applyAlignment="1">
      <alignment vertical="top" wrapText="1" readingOrder="1"/>
    </xf>
    <xf numFmtId="166" fontId="3" fillId="0" borderId="1" xfId="0" applyNumberFormat="1" applyFont="1" applyBorder="1" applyAlignment="1">
      <alignment vertical="top" wrapText="1" readingOrder="1"/>
    </xf>
    <xf numFmtId="170" fontId="19" fillId="4" borderId="1" xfId="0" applyNumberFormat="1" applyFont="1" applyFill="1" applyBorder="1" applyAlignment="1">
      <alignment vertical="top" wrapText="1" readingOrder="1"/>
    </xf>
    <xf numFmtId="170" fontId="3" fillId="4" borderId="1" xfId="0" applyNumberFormat="1" applyFont="1" applyFill="1" applyBorder="1" applyAlignment="1">
      <alignment vertical="top" wrapText="1" readingOrder="1"/>
    </xf>
    <xf numFmtId="166" fontId="12" fillId="2" borderId="1" xfId="0" applyNumberFormat="1" applyFont="1" applyFill="1" applyBorder="1" applyAlignment="1">
      <alignment horizontal="right" vertical="center" wrapText="1" readingOrder="1"/>
    </xf>
    <xf numFmtId="170" fontId="3" fillId="3" borderId="1" xfId="0" applyNumberFormat="1" applyFont="1" applyFill="1" applyBorder="1" applyAlignment="1">
      <alignment horizontal="right" vertical="top" wrapText="1" readingOrder="1"/>
    </xf>
    <xf numFmtId="170" fontId="3" fillId="0" borderId="1" xfId="0" applyNumberFormat="1" applyFont="1" applyBorder="1" applyAlignment="1">
      <alignment horizontal="right" vertical="top" wrapText="1" readingOrder="1"/>
    </xf>
    <xf numFmtId="164" fontId="13" fillId="3" borderId="1" xfId="0" applyNumberFormat="1" applyFont="1" applyFill="1" applyBorder="1" applyAlignment="1">
      <alignment horizontal="right" vertical="top" wrapText="1" readingOrder="1"/>
    </xf>
    <xf numFmtId="164" fontId="3" fillId="0" borderId="1" xfId="0" applyNumberFormat="1" applyFont="1" applyBorder="1" applyAlignment="1">
      <alignment horizontal="right" vertical="top" wrapText="1" readingOrder="1"/>
    </xf>
    <xf numFmtId="0" fontId="3" fillId="3" borderId="1" xfId="0" applyFont="1" applyFill="1" applyBorder="1" applyAlignment="1">
      <alignment horizontal="right" vertical="top" wrapText="1" readingOrder="1"/>
    </xf>
    <xf numFmtId="164" fontId="12" fillId="2" borderId="1" xfId="0" applyNumberFormat="1" applyFont="1" applyFill="1" applyBorder="1" applyAlignment="1">
      <alignment horizontal="right" vertical="center" wrapText="1" readingOrder="1"/>
    </xf>
    <xf numFmtId="167" fontId="12" fillId="2" borderId="1" xfId="0" applyNumberFormat="1" applyFont="1" applyFill="1" applyBorder="1" applyAlignment="1">
      <alignment horizontal="right" vertical="center" wrapText="1" readingOrder="1"/>
    </xf>
    <xf numFmtId="175" fontId="3" fillId="3" borderId="1" xfId="0" applyNumberFormat="1" applyFont="1" applyFill="1" applyBorder="1" applyAlignment="1">
      <alignment horizontal="right" vertical="top" wrapText="1" readingOrder="1"/>
    </xf>
    <xf numFmtId="175" fontId="3" fillId="0" borderId="1" xfId="0" applyNumberFormat="1" applyFont="1" applyBorder="1" applyAlignment="1">
      <alignment horizontal="right" vertical="top" wrapText="1" readingOrder="1"/>
    </xf>
    <xf numFmtId="175" fontId="12" fillId="2" borderId="1" xfId="0" applyNumberFormat="1" applyFont="1" applyFill="1" applyBorder="1" applyAlignment="1">
      <alignment horizontal="right" vertical="center" wrapText="1" readingOrder="1"/>
    </xf>
    <xf numFmtId="165" fontId="3" fillId="0" borderId="1" xfId="0" applyNumberFormat="1" applyFont="1" applyBorder="1" applyAlignment="1">
      <alignment vertical="top" wrapText="1" readingOrder="1"/>
    </xf>
    <xf numFmtId="0" fontId="12" fillId="0" borderId="1" xfId="0" applyFont="1" applyBorder="1" applyAlignment="1">
      <alignment horizontal="center" vertical="center" wrapText="1" readingOrder="1"/>
    </xf>
    <xf numFmtId="0" fontId="12" fillId="0" borderId="0" xfId="0" applyFont="1" applyAlignment="1">
      <alignment horizontal="center" vertical="center" wrapText="1" readingOrder="1"/>
    </xf>
    <xf numFmtId="0" fontId="12" fillId="2" borderId="0" xfId="0" applyFont="1" applyFill="1" applyAlignment="1">
      <alignment horizontal="center" vertical="center" wrapText="1" readingOrder="1"/>
    </xf>
    <xf numFmtId="170" fontId="13" fillId="0" borderId="1" xfId="0" applyNumberFormat="1" applyFont="1" applyBorder="1" applyAlignment="1">
      <alignment vertical="top" wrapText="1" readingOrder="1"/>
    </xf>
    <xf numFmtId="170" fontId="13" fillId="0" borderId="0" xfId="0" applyNumberFormat="1" applyFont="1" applyAlignment="1">
      <alignment vertical="top" wrapText="1" readingOrder="1"/>
    </xf>
    <xf numFmtId="170" fontId="13" fillId="3" borderId="0" xfId="0" applyNumberFormat="1" applyFont="1" applyFill="1" applyAlignment="1">
      <alignment vertical="top" wrapText="1" readingOrder="1"/>
    </xf>
    <xf numFmtId="170" fontId="3" fillId="0" borderId="0" xfId="0" applyNumberFormat="1" applyFont="1" applyAlignment="1">
      <alignment vertical="top" wrapText="1" readingOrder="1"/>
    </xf>
    <xf numFmtId="170" fontId="19" fillId="3" borderId="1" xfId="0" applyNumberFormat="1" applyFont="1" applyFill="1" applyBorder="1" applyAlignment="1">
      <alignment vertical="top" wrapText="1" readingOrder="1"/>
    </xf>
    <xf numFmtId="170" fontId="19" fillId="3" borderId="0" xfId="0" applyNumberFormat="1" applyFont="1" applyFill="1" applyAlignment="1">
      <alignment vertical="top" wrapText="1" readingOrder="1"/>
    </xf>
    <xf numFmtId="170" fontId="19" fillId="0" borderId="1" xfId="0" applyNumberFormat="1" applyFont="1" applyBorder="1" applyAlignment="1">
      <alignment vertical="top" wrapText="1" readingOrder="1"/>
    </xf>
    <xf numFmtId="170" fontId="19" fillId="0" borderId="0" xfId="0" applyNumberFormat="1" applyFont="1" applyAlignment="1">
      <alignment vertical="top" wrapText="1" readingOrder="1"/>
    </xf>
    <xf numFmtId="170" fontId="3" fillId="3" borderId="0" xfId="0" applyNumberFormat="1" applyFont="1" applyFill="1" applyAlignment="1">
      <alignment vertical="top" wrapText="1" readingOrder="1"/>
    </xf>
    <xf numFmtId="170" fontId="12" fillId="2" borderId="1" xfId="0" applyNumberFormat="1" applyFont="1" applyFill="1" applyBorder="1" applyAlignment="1">
      <alignment horizontal="right" vertical="center" wrapText="1" readingOrder="1"/>
    </xf>
    <xf numFmtId="170" fontId="12" fillId="2" borderId="0" xfId="0" applyNumberFormat="1" applyFont="1" applyFill="1" applyAlignment="1">
      <alignment horizontal="right" vertical="center" wrapText="1" readingOrder="1"/>
    </xf>
    <xf numFmtId="0" fontId="8" fillId="4" borderId="0" xfId="0" applyFont="1" applyFill="1" applyAlignment="1">
      <alignment vertical="top" wrapText="1" readingOrder="1"/>
    </xf>
    <xf numFmtId="0" fontId="3" fillId="4" borderId="0" xfId="0" applyFont="1" applyFill="1" applyAlignment="1">
      <alignment vertical="top" wrapText="1" readingOrder="1"/>
    </xf>
    <xf numFmtId="170" fontId="3" fillId="3" borderId="5" xfId="0" applyNumberFormat="1" applyFont="1" applyFill="1" applyBorder="1" applyAlignment="1">
      <alignment vertical="top" wrapText="1" readingOrder="1"/>
    </xf>
    <xf numFmtId="165" fontId="3" fillId="3" borderId="5" xfId="0" applyNumberFormat="1" applyFont="1" applyFill="1" applyBorder="1" applyAlignment="1">
      <alignment vertical="top" wrapText="1" readingOrder="1"/>
    </xf>
    <xf numFmtId="165" fontId="3" fillId="4" borderId="5" xfId="0" applyNumberFormat="1" applyFont="1" applyFill="1" applyBorder="1" applyAlignment="1">
      <alignment vertical="top" wrapText="1" readingOrder="1"/>
    </xf>
    <xf numFmtId="170" fontId="3" fillId="0" borderId="5" xfId="0" applyNumberFormat="1" applyFont="1" applyBorder="1" applyAlignment="1">
      <alignment vertical="top" wrapText="1" readingOrder="1"/>
    </xf>
    <xf numFmtId="165" fontId="3" fillId="0" borderId="5" xfId="0" applyNumberFormat="1" applyFont="1" applyBorder="1" applyAlignment="1">
      <alignment vertical="top" wrapText="1" readingOrder="1"/>
    </xf>
    <xf numFmtId="165" fontId="13" fillId="0" borderId="5" xfId="0" applyNumberFormat="1" applyFont="1" applyBorder="1" applyAlignment="1">
      <alignment vertical="top" wrapText="1" readingOrder="1"/>
    </xf>
    <xf numFmtId="170" fontId="13" fillId="3" borderId="5" xfId="0" applyNumberFormat="1" applyFont="1" applyFill="1" applyBorder="1" applyAlignment="1">
      <alignment vertical="top" wrapText="1" readingOrder="1"/>
    </xf>
    <xf numFmtId="165" fontId="13" fillId="3" borderId="5" xfId="0" applyNumberFormat="1" applyFont="1" applyFill="1" applyBorder="1" applyAlignment="1">
      <alignment vertical="top" wrapText="1" readingOrder="1"/>
    </xf>
    <xf numFmtId="165" fontId="3" fillId="0" borderId="0" xfId="0" applyNumberFormat="1" applyFont="1" applyAlignment="1">
      <alignment vertical="top" wrapText="1" readingOrder="1"/>
    </xf>
    <xf numFmtId="165" fontId="13" fillId="0" borderId="0" xfId="0" applyNumberFormat="1" applyFont="1" applyAlignment="1">
      <alignment vertical="top" wrapText="1" readingOrder="1"/>
    </xf>
    <xf numFmtId="0" fontId="20" fillId="0" borderId="0" xfId="0" applyFont="1" applyAlignment="1">
      <alignment vertical="top" wrapText="1" readingOrder="1"/>
    </xf>
    <xf numFmtId="170" fontId="3" fillId="4" borderId="0" xfId="0" applyNumberFormat="1" applyFont="1" applyFill="1" applyAlignment="1">
      <alignment vertical="top" wrapText="1" readingOrder="1"/>
    </xf>
    <xf numFmtId="0" fontId="13" fillId="4" borderId="0" xfId="0" applyFont="1" applyFill="1" applyAlignment="1">
      <alignment vertical="top" wrapText="1" readingOrder="1"/>
    </xf>
    <xf numFmtId="170" fontId="21" fillId="3" borderId="0" xfId="0" applyNumberFormat="1" applyFont="1" applyFill="1" applyAlignment="1">
      <alignment vertical="top" wrapText="1" readingOrder="1"/>
    </xf>
    <xf numFmtId="170" fontId="19" fillId="4" borderId="0" xfId="0" applyNumberFormat="1" applyFont="1" applyFill="1" applyAlignment="1">
      <alignment vertical="top" wrapText="1" readingOrder="1"/>
    </xf>
    <xf numFmtId="165" fontId="13" fillId="3" borderId="0" xfId="0" applyNumberFormat="1" applyFont="1" applyFill="1" applyAlignment="1">
      <alignment vertical="top" wrapText="1" readingOrder="1"/>
    </xf>
    <xf numFmtId="165" fontId="13" fillId="4" borderId="0" xfId="0" applyNumberFormat="1" applyFont="1" applyFill="1" applyAlignment="1">
      <alignment vertical="top" wrapText="1" readingOrder="1"/>
    </xf>
    <xf numFmtId="170" fontId="3" fillId="3" borderId="5" xfId="0" applyNumberFormat="1" applyFont="1" applyFill="1" applyBorder="1" applyAlignment="1">
      <alignment horizontal="right" vertical="top" wrapText="1" readingOrder="1"/>
    </xf>
    <xf numFmtId="0" fontId="3" fillId="3" borderId="5" xfId="0" applyFont="1" applyFill="1" applyBorder="1" applyAlignment="1">
      <alignment horizontal="right" vertical="top" wrapText="1" readingOrder="1"/>
    </xf>
    <xf numFmtId="170" fontId="3" fillId="4" borderId="0" xfId="0" applyNumberFormat="1" applyFont="1" applyFill="1" applyAlignment="1">
      <alignment horizontal="right" vertical="center" wrapText="1" readingOrder="1"/>
    </xf>
    <xf numFmtId="170" fontId="3" fillId="3" borderId="0" xfId="0" applyNumberFormat="1" applyFont="1" applyFill="1" applyAlignment="1">
      <alignment horizontal="right" vertical="center" wrapText="1" readingOrder="1"/>
    </xf>
    <xf numFmtId="0" fontId="2" fillId="4" borderId="0" xfId="0" applyFont="1" applyFill="1" applyAlignment="1">
      <alignment vertical="top" wrapText="1" readingOrder="1"/>
    </xf>
    <xf numFmtId="0" fontId="2" fillId="4" borderId="0" xfId="0" applyFont="1" applyFill="1" applyAlignment="1">
      <alignment horizontal="center" vertical="top" wrapText="1" readingOrder="1"/>
    </xf>
    <xf numFmtId="0" fontId="4" fillId="4" borderId="0" xfId="0" applyFont="1" applyFill="1" applyAlignment="1">
      <alignment horizontal="left" vertical="top" wrapText="1" readingOrder="1"/>
    </xf>
    <xf numFmtId="0" fontId="12" fillId="2" borderId="8" xfId="0" applyFont="1" applyFill="1" applyBorder="1" applyAlignment="1">
      <alignment horizontal="center" vertical="center" wrapText="1" readingOrder="1"/>
    </xf>
    <xf numFmtId="0" fontId="3" fillId="4" borderId="5" xfId="0" applyFont="1" applyFill="1" applyBorder="1" applyAlignment="1">
      <alignment horizontal="right" vertical="top" wrapText="1" readingOrder="1"/>
    </xf>
    <xf numFmtId="165" fontId="3" fillId="4" borderId="5" xfId="0" applyNumberFormat="1" applyFont="1" applyFill="1" applyBorder="1" applyAlignment="1">
      <alignment horizontal="right" vertical="top" wrapText="1" readingOrder="1"/>
    </xf>
    <xf numFmtId="166" fontId="3" fillId="4" borderId="5" xfId="0" applyNumberFormat="1" applyFont="1" applyFill="1" applyBorder="1" applyAlignment="1">
      <alignment horizontal="right" vertical="top" wrapText="1" readingOrder="1"/>
    </xf>
    <xf numFmtId="0" fontId="12" fillId="2" borderId="8" xfId="0" applyFont="1" applyFill="1" applyBorder="1" applyAlignment="1">
      <alignment horizontal="left" vertical="center" wrapText="1" readingOrder="1"/>
    </xf>
    <xf numFmtId="0" fontId="12" fillId="2" borderId="8" xfId="0" applyFont="1" applyFill="1" applyBorder="1" applyAlignment="1">
      <alignment horizontal="right" vertical="center" wrapText="1" readingOrder="1"/>
    </xf>
    <xf numFmtId="165" fontId="12" fillId="2" borderId="8" xfId="0" applyNumberFormat="1" applyFont="1" applyFill="1" applyBorder="1" applyAlignment="1">
      <alignment horizontal="right" vertical="center" wrapText="1" readingOrder="1"/>
    </xf>
    <xf numFmtId="166" fontId="12" fillId="2" borderId="8" xfId="0" applyNumberFormat="1" applyFont="1" applyFill="1" applyBorder="1" applyAlignment="1">
      <alignment horizontal="right" vertical="center" wrapText="1" readingOrder="1"/>
    </xf>
    <xf numFmtId="0" fontId="8" fillId="4" borderId="5" xfId="0" applyFont="1" applyFill="1" applyBorder="1" applyAlignment="1">
      <alignment horizontal="left" vertical="top" wrapText="1" readingOrder="1"/>
    </xf>
    <xf numFmtId="0" fontId="23" fillId="0" borderId="0" xfId="0" applyFont="1" applyAlignment="1">
      <alignment vertical="top" wrapText="1" readingOrder="1"/>
    </xf>
    <xf numFmtId="0" fontId="12" fillId="2" borderId="12" xfId="0" applyFont="1" applyFill="1" applyBorder="1" applyAlignment="1">
      <alignment vertical="top" wrapText="1" readingOrder="1"/>
    </xf>
    <xf numFmtId="0" fontId="12" fillId="2" borderId="13" xfId="0" applyFont="1" applyFill="1" applyBorder="1" applyAlignment="1">
      <alignment horizontal="center" vertical="center" wrapText="1" readingOrder="1"/>
    </xf>
    <xf numFmtId="170" fontId="3" fillId="4" borderId="5" xfId="0" applyNumberFormat="1" applyFont="1" applyFill="1" applyBorder="1" applyAlignment="1">
      <alignment vertical="top" wrapText="1" readingOrder="1"/>
    </xf>
    <xf numFmtId="0" fontId="3" fillId="4" borderId="5" xfId="0" applyFont="1" applyFill="1" applyBorder="1" applyAlignment="1">
      <alignment vertical="top" wrapText="1" readingOrder="1"/>
    </xf>
    <xf numFmtId="0" fontId="2" fillId="2" borderId="5" xfId="0" applyFont="1" applyFill="1" applyBorder="1" applyAlignment="1">
      <alignment vertical="center" wrapText="1" readingOrder="1"/>
    </xf>
    <xf numFmtId="0" fontId="2" fillId="2" borderId="5" xfId="0" applyFont="1" applyFill="1" applyBorder="1" applyAlignment="1">
      <alignment horizontal="center" vertical="center" wrapText="1" readingOrder="1"/>
    </xf>
    <xf numFmtId="0" fontId="8" fillId="3" borderId="5" xfId="0" applyFont="1" applyFill="1" applyBorder="1" applyAlignment="1">
      <alignment horizontal="left" vertical="top" wrapText="1" readingOrder="1"/>
    </xf>
    <xf numFmtId="170" fontId="8" fillId="3" borderId="5" xfId="0" applyNumberFormat="1" applyFont="1" applyFill="1" applyBorder="1" applyAlignment="1">
      <alignment vertical="top" wrapText="1" readingOrder="1"/>
    </xf>
    <xf numFmtId="170" fontId="8" fillId="4" borderId="5" xfId="0" applyNumberFormat="1" applyFont="1" applyFill="1" applyBorder="1" applyAlignment="1">
      <alignment vertical="top" wrapText="1" readingOrder="1"/>
    </xf>
    <xf numFmtId="0" fontId="2" fillId="2" borderId="5" xfId="0" applyFont="1" applyFill="1" applyBorder="1" applyAlignment="1">
      <alignment horizontal="left" vertical="top" wrapText="1" readingOrder="1"/>
    </xf>
    <xf numFmtId="170" fontId="2" fillId="2" borderId="5" xfId="0" applyNumberFormat="1" applyFont="1" applyFill="1" applyBorder="1" applyAlignment="1">
      <alignment vertical="top" wrapText="1" readingOrder="1"/>
    </xf>
    <xf numFmtId="0" fontId="12" fillId="0" borderId="5" xfId="0" applyFont="1" applyBorder="1" applyAlignment="1">
      <alignment horizontal="left" vertical="center" wrapText="1" readingOrder="1"/>
    </xf>
    <xf numFmtId="176" fontId="12" fillId="2" borderId="5" xfId="0" applyNumberFormat="1" applyFont="1" applyFill="1" applyBorder="1" applyAlignment="1">
      <alignment horizontal="right" vertical="center" wrapText="1" readingOrder="1"/>
    </xf>
    <xf numFmtId="177" fontId="3" fillId="3" borderId="5" xfId="0" applyNumberFormat="1" applyFont="1" applyFill="1" applyBorder="1" applyAlignment="1">
      <alignment horizontal="right" vertical="center" wrapText="1" readingOrder="1"/>
    </xf>
    <xf numFmtId="177" fontId="3" fillId="4" borderId="5" xfId="0" applyNumberFormat="1" applyFont="1" applyFill="1" applyBorder="1" applyAlignment="1">
      <alignment horizontal="right" vertical="center" wrapText="1" readingOrder="1"/>
    </xf>
    <xf numFmtId="177" fontId="12" fillId="2" borderId="5" xfId="0" applyNumberFormat="1" applyFont="1" applyFill="1" applyBorder="1" applyAlignment="1">
      <alignment horizontal="right" vertical="center" wrapText="1" readingOrder="1"/>
    </xf>
    <xf numFmtId="0" fontId="13" fillId="0" borderId="0" xfId="0" applyFont="1" applyAlignment="1">
      <alignment horizontal="left" vertical="top" wrapText="1" readingOrder="1"/>
    </xf>
    <xf numFmtId="0" fontId="13" fillId="0" borderId="0" xfId="0" applyFont="1" applyAlignment="1">
      <alignment horizontal="center" vertical="top" wrapText="1" readingOrder="1"/>
    </xf>
    <xf numFmtId="0" fontId="12" fillId="6" borderId="5" xfId="0" applyFont="1" applyFill="1" applyBorder="1" applyAlignment="1">
      <alignment horizontal="center" vertical="center" wrapText="1" readingOrder="1"/>
    </xf>
    <xf numFmtId="0" fontId="24" fillId="0" borderId="0" xfId="0" applyFont="1" applyAlignment="1">
      <alignment horizontal="left" vertical="top" wrapText="1" readingOrder="1"/>
    </xf>
    <xf numFmtId="176" fontId="3" fillId="3" borderId="0" xfId="0" applyNumberFormat="1" applyFont="1" applyFill="1" applyAlignment="1">
      <alignment horizontal="right" vertical="center" wrapText="1" readingOrder="1"/>
    </xf>
    <xf numFmtId="176" fontId="3" fillId="7" borderId="0" xfId="0" applyNumberFormat="1" applyFont="1" applyFill="1" applyAlignment="1">
      <alignment horizontal="right" vertical="center" wrapText="1" readingOrder="1"/>
    </xf>
    <xf numFmtId="170" fontId="3" fillId="7" borderId="0" xfId="0" applyNumberFormat="1" applyFont="1" applyFill="1" applyAlignment="1">
      <alignment horizontal="right" vertical="center" wrapText="1" readingOrder="1"/>
    </xf>
    <xf numFmtId="176" fontId="3" fillId="4" borderId="0" xfId="0" applyNumberFormat="1" applyFont="1" applyFill="1" applyAlignment="1">
      <alignment horizontal="right" vertical="center" wrapText="1" readingOrder="1"/>
    </xf>
    <xf numFmtId="170" fontId="19" fillId="4" borderId="0" xfId="0" applyNumberFormat="1" applyFont="1" applyFill="1" applyAlignment="1">
      <alignment horizontal="right" vertical="center" wrapText="1" readingOrder="1"/>
    </xf>
    <xf numFmtId="0" fontId="12" fillId="0" borderId="6" xfId="0" applyFont="1" applyBorder="1" applyAlignment="1">
      <alignment horizontal="left" vertical="top" wrapText="1" readingOrder="1"/>
    </xf>
    <xf numFmtId="0" fontId="12" fillId="2" borderId="6" xfId="0" applyFont="1" applyFill="1" applyBorder="1" applyAlignment="1">
      <alignment horizontal="left" vertical="center" wrapText="1" readingOrder="1"/>
    </xf>
    <xf numFmtId="176" fontId="12" fillId="2" borderId="6" xfId="0" applyNumberFormat="1" applyFont="1" applyFill="1" applyBorder="1" applyAlignment="1">
      <alignment horizontal="right" vertical="center" wrapText="1" readingOrder="1"/>
    </xf>
    <xf numFmtId="170" fontId="12" fillId="2" borderId="6" xfId="0" applyNumberFormat="1" applyFont="1" applyFill="1" applyBorder="1" applyAlignment="1">
      <alignment horizontal="right" vertical="center" wrapText="1" readingOrder="1"/>
    </xf>
    <xf numFmtId="176" fontId="12" fillId="6" borderId="6" xfId="0" applyNumberFormat="1" applyFont="1" applyFill="1" applyBorder="1" applyAlignment="1">
      <alignment horizontal="right" vertical="center" wrapText="1" readingOrder="1"/>
    </xf>
    <xf numFmtId="170" fontId="12" fillId="6" borderId="6" xfId="0" applyNumberFormat="1" applyFont="1" applyFill="1" applyBorder="1" applyAlignment="1">
      <alignment horizontal="right" vertical="center" wrapText="1" readingOrder="1"/>
    </xf>
    <xf numFmtId="176" fontId="3" fillId="4" borderId="5" xfId="0" applyNumberFormat="1" applyFont="1" applyFill="1" applyBorder="1" applyAlignment="1">
      <alignment horizontal="right" vertical="center" wrapText="1" readingOrder="1"/>
    </xf>
    <xf numFmtId="170" fontId="3" fillId="4" borderId="5" xfId="0" applyNumberFormat="1" applyFont="1" applyFill="1" applyBorder="1" applyAlignment="1">
      <alignment horizontal="right" vertical="center" wrapText="1" readingOrder="1"/>
    </xf>
    <xf numFmtId="0" fontId="24" fillId="0" borderId="5" xfId="0" applyFont="1" applyBorder="1" applyAlignment="1">
      <alignment horizontal="right" vertical="top" wrapText="1" readingOrder="1"/>
    </xf>
    <xf numFmtId="176" fontId="3" fillId="3" borderId="5" xfId="0" applyNumberFormat="1" applyFont="1" applyFill="1" applyBorder="1" applyAlignment="1">
      <alignment horizontal="right" vertical="center" wrapText="1" readingOrder="1"/>
    </xf>
    <xf numFmtId="0" fontId="13" fillId="4" borderId="0" xfId="0" applyFont="1" applyFill="1" applyAlignment="1">
      <alignment horizontal="left" vertical="top" wrapText="1" readingOrder="1"/>
    </xf>
    <xf numFmtId="0" fontId="12" fillId="0" borderId="0" xfId="0" applyFont="1" applyAlignment="1">
      <alignment horizontal="center" vertical="top" wrapText="1" readingOrder="1"/>
    </xf>
    <xf numFmtId="0" fontId="12" fillId="2" borderId="7" xfId="0" applyFont="1" applyFill="1" applyBorder="1" applyAlignment="1">
      <alignment horizontal="center" vertical="center" wrapText="1" readingOrder="1"/>
    </xf>
    <xf numFmtId="164" fontId="3" fillId="4" borderId="0" xfId="0" applyNumberFormat="1" applyFont="1" applyFill="1" applyAlignment="1">
      <alignment horizontal="right" vertical="center" wrapText="1" readingOrder="1"/>
    </xf>
    <xf numFmtId="166" fontId="3" fillId="4" borderId="0" xfId="0" applyNumberFormat="1" applyFont="1" applyFill="1" applyAlignment="1">
      <alignment horizontal="right" vertical="center" wrapText="1" readingOrder="1"/>
    </xf>
    <xf numFmtId="167" fontId="3" fillId="4" borderId="0" xfId="0" applyNumberFormat="1" applyFont="1" applyFill="1" applyAlignment="1">
      <alignment horizontal="right" vertical="center" wrapText="1" readingOrder="1"/>
    </xf>
    <xf numFmtId="0" fontId="3" fillId="3" borderId="0" xfId="0" applyFont="1" applyFill="1" applyAlignment="1">
      <alignment horizontal="left" vertical="top" wrapText="1" readingOrder="1"/>
    </xf>
    <xf numFmtId="164" fontId="3" fillId="3" borderId="0" xfId="0" applyNumberFormat="1" applyFont="1" applyFill="1" applyAlignment="1">
      <alignment horizontal="right" vertical="center" wrapText="1" readingOrder="1"/>
    </xf>
    <xf numFmtId="166" fontId="3" fillId="3" borderId="0" xfId="0" applyNumberFormat="1" applyFont="1" applyFill="1" applyAlignment="1">
      <alignment horizontal="right" vertical="center" wrapText="1" readingOrder="1"/>
    </xf>
    <xf numFmtId="167" fontId="3" fillId="7" borderId="0" xfId="0" applyNumberFormat="1" applyFont="1" applyFill="1" applyAlignment="1">
      <alignment horizontal="right" vertical="center" wrapText="1" readingOrder="1"/>
    </xf>
    <xf numFmtId="166" fontId="3" fillId="7" borderId="0" xfId="0" applyNumberFormat="1" applyFont="1" applyFill="1" applyAlignment="1">
      <alignment horizontal="right" vertical="center" wrapText="1" readingOrder="1"/>
    </xf>
    <xf numFmtId="0" fontId="12" fillId="2" borderId="6" xfId="0" applyFont="1" applyFill="1" applyBorder="1" applyAlignment="1">
      <alignment horizontal="left" vertical="top" wrapText="1" readingOrder="1"/>
    </xf>
    <xf numFmtId="164" fontId="12" fillId="2" borderId="6" xfId="0" applyNumberFormat="1" applyFont="1" applyFill="1" applyBorder="1" applyAlignment="1">
      <alignment horizontal="right" vertical="center" wrapText="1" readingOrder="1"/>
    </xf>
    <xf numFmtId="166" fontId="12" fillId="2" borderId="6" xfId="0" applyNumberFormat="1" applyFont="1" applyFill="1" applyBorder="1" applyAlignment="1">
      <alignment horizontal="right" vertical="center" wrapText="1" readingOrder="1"/>
    </xf>
    <xf numFmtId="167" fontId="12" fillId="6" borderId="6" xfId="0" applyNumberFormat="1" applyFont="1" applyFill="1" applyBorder="1" applyAlignment="1">
      <alignment horizontal="right" vertical="center" wrapText="1" readingOrder="1"/>
    </xf>
    <xf numFmtId="166" fontId="12" fillId="6" borderId="6" xfId="0" applyNumberFormat="1" applyFont="1" applyFill="1" applyBorder="1" applyAlignment="1">
      <alignment horizontal="right" vertical="center" wrapText="1" readingOrder="1"/>
    </xf>
    <xf numFmtId="164" fontId="3" fillId="4" borderId="0" xfId="0" applyNumberFormat="1" applyFont="1" applyFill="1" applyAlignment="1">
      <alignment horizontal="right" vertical="top" wrapText="1" readingOrder="1"/>
    </xf>
    <xf numFmtId="179" fontId="3" fillId="4" borderId="0" xfId="0" applyNumberFormat="1" applyFont="1" applyFill="1" applyAlignment="1">
      <alignment horizontal="right" vertical="top" wrapText="1" readingOrder="1"/>
    </xf>
    <xf numFmtId="166" fontId="3" fillId="4" borderId="0" xfId="0" applyNumberFormat="1" applyFont="1" applyFill="1" applyAlignment="1">
      <alignment horizontal="right" vertical="top" wrapText="1" readingOrder="1"/>
    </xf>
    <xf numFmtId="165" fontId="3" fillId="4" borderId="0" xfId="0" applyNumberFormat="1" applyFont="1" applyFill="1" applyAlignment="1">
      <alignment horizontal="right" vertical="top" wrapText="1" readingOrder="1"/>
    </xf>
    <xf numFmtId="164" fontId="3" fillId="3" borderId="0" xfId="0" applyNumberFormat="1" applyFont="1" applyFill="1" applyAlignment="1">
      <alignment horizontal="right" vertical="top" wrapText="1" readingOrder="1"/>
    </xf>
    <xf numFmtId="179" fontId="3" fillId="3" borderId="0" xfId="0" applyNumberFormat="1" applyFont="1" applyFill="1" applyAlignment="1">
      <alignment horizontal="right" vertical="top" wrapText="1" readingOrder="1"/>
    </xf>
    <xf numFmtId="164" fontId="12" fillId="2" borderId="6" xfId="0" applyNumberFormat="1" applyFont="1" applyFill="1" applyBorder="1" applyAlignment="1">
      <alignment horizontal="right" vertical="top" wrapText="1" readingOrder="1"/>
    </xf>
    <xf numFmtId="165" fontId="12" fillId="2" borderId="6" xfId="0" applyNumberFormat="1" applyFont="1" applyFill="1" applyBorder="1" applyAlignment="1">
      <alignment horizontal="right" vertical="top" wrapText="1" readingOrder="1"/>
    </xf>
    <xf numFmtId="166" fontId="12" fillId="2" borderId="6" xfId="0" applyNumberFormat="1" applyFont="1" applyFill="1" applyBorder="1" applyAlignment="1">
      <alignment horizontal="right" vertical="top" wrapText="1" readingOrder="1"/>
    </xf>
    <xf numFmtId="0" fontId="22" fillId="4" borderId="0" xfId="0" applyFont="1" applyFill="1" applyAlignment="1">
      <alignment horizontal="left" vertical="top" wrapText="1" readingOrder="1"/>
    </xf>
    <xf numFmtId="0" fontId="12" fillId="4" borderId="0" xfId="0" applyFont="1" applyFill="1" applyAlignment="1">
      <alignment vertical="top" wrapText="1" readingOrder="1"/>
    </xf>
    <xf numFmtId="0" fontId="2" fillId="2" borderId="8" xfId="0" applyFont="1" applyFill="1" applyBorder="1" applyAlignment="1">
      <alignment horizontal="center" vertical="center" wrapText="1" readingOrder="1"/>
    </xf>
    <xf numFmtId="180" fontId="8" fillId="3" borderId="5" xfId="0" applyNumberFormat="1" applyFont="1" applyFill="1" applyBorder="1" applyAlignment="1">
      <alignment horizontal="left" vertical="top" wrapText="1" readingOrder="1"/>
    </xf>
    <xf numFmtId="166" fontId="8" fillId="3" borderId="5" xfId="0" applyNumberFormat="1" applyFont="1" applyFill="1" applyBorder="1" applyAlignment="1">
      <alignment horizontal="right" vertical="top" wrapText="1" readingOrder="1"/>
    </xf>
    <xf numFmtId="181" fontId="8" fillId="3" borderId="5" xfId="0" applyNumberFormat="1" applyFont="1" applyFill="1" applyBorder="1" applyAlignment="1">
      <alignment horizontal="right" vertical="top" wrapText="1" readingOrder="1"/>
    </xf>
    <xf numFmtId="180" fontId="8" fillId="4" borderId="5" xfId="0" applyNumberFormat="1" applyFont="1" applyFill="1" applyBorder="1" applyAlignment="1">
      <alignment horizontal="left" vertical="top" wrapText="1" readingOrder="1"/>
    </xf>
    <xf numFmtId="166" fontId="8" fillId="4" borderId="5" xfId="0" applyNumberFormat="1" applyFont="1" applyFill="1" applyBorder="1" applyAlignment="1">
      <alignment horizontal="right" vertical="top" wrapText="1" readingOrder="1"/>
    </xf>
    <xf numFmtId="181" fontId="8" fillId="4" borderId="5" xfId="0" applyNumberFormat="1" applyFont="1" applyFill="1" applyBorder="1" applyAlignment="1">
      <alignment horizontal="right" vertical="top" wrapText="1" readingOrder="1"/>
    </xf>
    <xf numFmtId="0" fontId="8" fillId="4" borderId="5" xfId="0" applyFont="1" applyFill="1" applyBorder="1" applyAlignment="1">
      <alignment vertical="top" wrapText="1" readingOrder="1"/>
    </xf>
    <xf numFmtId="0" fontId="8" fillId="4" borderId="5" xfId="0" applyFont="1" applyFill="1" applyBorder="1" applyAlignment="1">
      <alignment horizontal="center" vertical="top" wrapText="1" readingOrder="1"/>
    </xf>
    <xf numFmtId="0" fontId="12" fillId="0" borderId="0" xfId="0" applyFont="1" applyAlignment="1">
      <alignment horizontal="left" vertical="top" wrapText="1" readingOrder="1"/>
    </xf>
    <xf numFmtId="167" fontId="3" fillId="7" borderId="0" xfId="0" applyNumberFormat="1" applyFont="1" applyFill="1" applyAlignment="1">
      <alignment horizontal="right" vertical="top" wrapText="1" readingOrder="1"/>
    </xf>
    <xf numFmtId="166" fontId="3" fillId="7" borderId="0" xfId="0" applyNumberFormat="1" applyFont="1" applyFill="1" applyAlignment="1">
      <alignment horizontal="right" vertical="top" wrapText="1" readingOrder="1"/>
    </xf>
    <xf numFmtId="167" fontId="3" fillId="4" borderId="0" xfId="0" applyNumberFormat="1" applyFont="1" applyFill="1" applyAlignment="1">
      <alignment horizontal="right" vertical="top" wrapText="1" readingOrder="1"/>
    </xf>
    <xf numFmtId="167" fontId="12" fillId="6" borderId="6" xfId="0" applyNumberFormat="1" applyFont="1" applyFill="1" applyBorder="1" applyAlignment="1">
      <alignment horizontal="right" vertical="top" wrapText="1" readingOrder="1"/>
    </xf>
    <xf numFmtId="166" fontId="12" fillId="6" borderId="6" xfId="0" applyNumberFormat="1" applyFont="1" applyFill="1" applyBorder="1" applyAlignment="1">
      <alignment horizontal="right" vertical="top" wrapText="1" readingOrder="1"/>
    </xf>
    <xf numFmtId="0" fontId="25" fillId="0" borderId="0" xfId="0" applyFont="1" applyAlignment="1">
      <alignment vertical="top" wrapText="1" readingOrder="1"/>
    </xf>
    <xf numFmtId="0" fontId="12" fillId="2" borderId="5" xfId="0" applyFont="1" applyFill="1" applyBorder="1" applyAlignment="1">
      <alignment horizontal="left" vertical="top" wrapText="1" readingOrder="1"/>
    </xf>
    <xf numFmtId="0" fontId="26" fillId="0" borderId="0" xfId="0" applyFont="1" applyAlignment="1">
      <alignment horizontal="left" vertical="top" wrapText="1" readingOrder="1"/>
    </xf>
    <xf numFmtId="0" fontId="3" fillId="3" borderId="1" xfId="0" applyFont="1" applyFill="1" applyBorder="1" applyAlignment="1">
      <alignment horizontal="left" vertical="top" wrapText="1" readingOrder="1"/>
    </xf>
    <xf numFmtId="0" fontId="3" fillId="4" borderId="1" xfId="0" applyFont="1" applyFill="1" applyBorder="1" applyAlignment="1">
      <alignment horizontal="left" vertical="top" wrapText="1" readingOrder="1"/>
    </xf>
    <xf numFmtId="0" fontId="12" fillId="2" borderId="7" xfId="0" applyFont="1" applyFill="1" applyBorder="1" applyAlignment="1">
      <alignment horizontal="left" vertical="top" wrapText="1" readingOrder="1"/>
    </xf>
    <xf numFmtId="0" fontId="3" fillId="0" borderId="0" xfId="0" applyFont="1" applyAlignment="1">
      <alignment horizontal="right" vertical="center" wrapText="1" readingOrder="1"/>
    </xf>
    <xf numFmtId="0" fontId="27" fillId="4" borderId="0" xfId="0" applyFont="1" applyFill="1" applyAlignment="1">
      <alignment horizontal="left" vertical="top" wrapText="1" readingOrder="1"/>
    </xf>
    <xf numFmtId="0" fontId="28" fillId="4" borderId="0" xfId="0" applyFont="1" applyFill="1" applyAlignment="1">
      <alignment horizontal="left" vertical="top" wrapText="1" readingOrder="1"/>
    </xf>
    <xf numFmtId="0" fontId="4" fillId="4" borderId="26" xfId="0" applyFont="1" applyFill="1" applyBorder="1" applyAlignment="1">
      <alignment horizontal="left" vertical="top" wrapText="1" readingOrder="1"/>
    </xf>
    <xf numFmtId="0" fontId="28" fillId="4" borderId="27" xfId="0" applyFont="1" applyFill="1" applyBorder="1" applyAlignment="1">
      <alignment horizontal="left" vertical="top" wrapText="1" readingOrder="1"/>
    </xf>
    <xf numFmtId="0" fontId="3" fillId="0" borderId="27" xfId="0" applyFont="1" applyBorder="1" applyAlignment="1">
      <alignment horizontal="right" vertical="center" wrapText="1" readingOrder="1"/>
    </xf>
    <xf numFmtId="0" fontId="12" fillId="0" borderId="28" xfId="0" applyFont="1" applyBorder="1" applyAlignment="1">
      <alignment horizontal="center" vertical="top" wrapText="1" readingOrder="1"/>
    </xf>
    <xf numFmtId="0" fontId="4" fillId="4" borderId="29" xfId="0" applyFont="1" applyFill="1" applyBorder="1" applyAlignment="1">
      <alignment horizontal="left" vertical="top" wrapText="1" readingOrder="1"/>
    </xf>
    <xf numFmtId="0" fontId="12" fillId="0" borderId="30" xfId="0" applyFont="1" applyBorder="1" applyAlignment="1">
      <alignment horizontal="center" vertical="top" wrapText="1" readingOrder="1"/>
    </xf>
    <xf numFmtId="180" fontId="3" fillId="0" borderId="0" xfId="0" applyNumberFormat="1" applyFont="1" applyAlignment="1">
      <alignment horizontal="right" vertical="center" wrapText="1" readingOrder="1"/>
    </xf>
    <xf numFmtId="0" fontId="3" fillId="0" borderId="0" xfId="0" applyFont="1" applyAlignment="1">
      <alignment horizontal="center" vertical="top" wrapText="1" readingOrder="1"/>
    </xf>
    <xf numFmtId="179" fontId="23" fillId="0" borderId="0" xfId="0" applyNumberFormat="1" applyFont="1" applyAlignment="1">
      <alignment horizontal="right" vertical="top" wrapText="1" readingOrder="1"/>
    </xf>
    <xf numFmtId="0" fontId="27" fillId="4" borderId="15" xfId="0" applyFont="1" applyFill="1" applyBorder="1" applyAlignment="1">
      <alignment horizontal="left" vertical="top" wrapText="1" readingOrder="1"/>
    </xf>
    <xf numFmtId="0" fontId="12" fillId="0" borderId="15" xfId="0" applyFont="1" applyBorder="1" applyAlignment="1">
      <alignment horizontal="center" vertical="center" wrapText="1" readingOrder="1"/>
    </xf>
    <xf numFmtId="182" fontId="13" fillId="0" borderId="15" xfId="0" applyNumberFormat="1" applyFont="1" applyBorder="1" applyAlignment="1">
      <alignment horizontal="center" vertical="top" wrapText="1" readingOrder="1"/>
    </xf>
    <xf numFmtId="0" fontId="12" fillId="0" borderId="31" xfId="0" applyFont="1" applyBorder="1" applyAlignment="1">
      <alignment horizontal="center" vertical="top" wrapText="1" readingOrder="1"/>
    </xf>
    <xf numFmtId="0" fontId="12" fillId="0" borderId="15" xfId="0" applyFont="1" applyBorder="1" applyAlignment="1">
      <alignment horizontal="center" vertical="top" wrapText="1" readingOrder="1"/>
    </xf>
    <xf numFmtId="166" fontId="3" fillId="0" borderId="0" xfId="0" applyNumberFormat="1" applyFont="1" applyAlignment="1">
      <alignment horizontal="center" vertical="top" wrapText="1" readingOrder="1"/>
    </xf>
    <xf numFmtId="0" fontId="4" fillId="4" borderId="32" xfId="0" applyFont="1" applyFill="1" applyBorder="1" applyAlignment="1">
      <alignment horizontal="left" vertical="top" wrapText="1" readingOrder="1"/>
    </xf>
    <xf numFmtId="0" fontId="27" fillId="4" borderId="33" xfId="0" applyFont="1" applyFill="1" applyBorder="1" applyAlignment="1">
      <alignment horizontal="left" vertical="top" wrapText="1" readingOrder="1"/>
    </xf>
    <xf numFmtId="0" fontId="12" fillId="0" borderId="33" xfId="0" applyFont="1" applyBorder="1" applyAlignment="1">
      <alignment horizontal="center" vertical="center" wrapText="1" readingOrder="1"/>
    </xf>
    <xf numFmtId="0" fontId="12" fillId="0" borderId="33" xfId="0" applyFont="1" applyBorder="1" applyAlignment="1">
      <alignment horizontal="center" vertical="top" wrapText="1" readingOrder="1"/>
    </xf>
    <xf numFmtId="0" fontId="12" fillId="0" borderId="34" xfId="0" applyFont="1" applyBorder="1" applyAlignment="1">
      <alignment horizontal="center" vertical="top" wrapText="1" readingOrder="1"/>
    </xf>
    <xf numFmtId="0" fontId="4" fillId="4" borderId="15" xfId="0" applyFont="1" applyFill="1" applyBorder="1" applyAlignment="1">
      <alignment horizontal="left" vertical="top" wrapText="1" readingOrder="1"/>
    </xf>
    <xf numFmtId="0" fontId="12" fillId="0" borderId="27" xfId="0" applyFont="1" applyBorder="1" applyAlignment="1">
      <alignment horizontal="center" vertical="center" wrapText="1" readingOrder="1"/>
    </xf>
    <xf numFmtId="0" fontId="12" fillId="0" borderId="27" xfId="0" applyFont="1" applyBorder="1" applyAlignment="1">
      <alignment horizontal="center" vertical="top" wrapText="1" readingOrder="1"/>
    </xf>
    <xf numFmtId="0" fontId="13" fillId="4" borderId="29" xfId="0" applyFont="1" applyFill="1" applyBorder="1" applyAlignment="1">
      <alignment horizontal="left" vertical="top" wrapText="1" readingOrder="1"/>
    </xf>
    <xf numFmtId="0" fontId="13" fillId="0" borderId="30" xfId="0" applyFont="1" applyBorder="1" applyAlignment="1">
      <alignment horizontal="center" vertical="center" wrapText="1" readingOrder="1"/>
    </xf>
    <xf numFmtId="0" fontId="13" fillId="0" borderId="29" xfId="0" applyFont="1" applyBorder="1" applyAlignment="1">
      <alignment horizontal="left" vertical="top" wrapText="1" readingOrder="1"/>
    </xf>
    <xf numFmtId="0" fontId="13" fillId="0" borderId="0" xfId="0" applyFont="1" applyAlignment="1">
      <alignment horizontal="right" vertical="center" wrapText="1" readingOrder="1"/>
    </xf>
    <xf numFmtId="0" fontId="13" fillId="0" borderId="30" xfId="0" applyFont="1" applyBorder="1" applyAlignment="1">
      <alignment horizontal="right" vertical="center" wrapText="1" readingOrder="1"/>
    </xf>
    <xf numFmtId="166" fontId="3" fillId="0" borderId="0" xfId="0" applyNumberFormat="1" applyFont="1" applyAlignment="1">
      <alignment horizontal="right" vertical="center" wrapText="1" readingOrder="1"/>
    </xf>
    <xf numFmtId="166" fontId="13" fillId="0" borderId="0" xfId="0" applyNumberFormat="1" applyFont="1" applyAlignment="1">
      <alignment horizontal="right" vertical="center" wrapText="1" readingOrder="1"/>
    </xf>
    <xf numFmtId="0" fontId="23" fillId="0" borderId="0" xfId="0" applyFont="1" applyAlignment="1">
      <alignment horizontal="left" vertical="top" wrapText="1" readingOrder="1"/>
    </xf>
    <xf numFmtId="166" fontId="23" fillId="0" borderId="0" xfId="0" applyNumberFormat="1" applyFont="1" applyAlignment="1">
      <alignment horizontal="right" vertical="center" wrapText="1" readingOrder="1"/>
    </xf>
    <xf numFmtId="0" fontId="25" fillId="0" borderId="29" xfId="0" applyFont="1" applyBorder="1" applyAlignment="1">
      <alignment vertical="top" wrapText="1" readingOrder="1"/>
    </xf>
    <xf numFmtId="0" fontId="13" fillId="0" borderId="30" xfId="0" applyFont="1" applyBorder="1" applyAlignment="1">
      <alignment horizontal="center" vertical="top" wrapText="1" readingOrder="1"/>
    </xf>
    <xf numFmtId="0" fontId="25" fillId="0" borderId="32" xfId="0" applyFont="1" applyBorder="1" applyAlignment="1">
      <alignment vertical="top" wrapText="1" readingOrder="1"/>
    </xf>
    <xf numFmtId="0" fontId="3" fillId="0" borderId="35" xfId="0" applyFont="1" applyBorder="1" applyAlignment="1">
      <alignment vertical="top" wrapText="1" readingOrder="1"/>
    </xf>
    <xf numFmtId="0" fontId="13" fillId="0" borderId="35" xfId="0" applyFont="1" applyBorder="1" applyAlignment="1">
      <alignment horizontal="left" vertical="top" wrapText="1" readingOrder="1"/>
    </xf>
    <xf numFmtId="0" fontId="13" fillId="0" borderId="35" xfId="0" applyFont="1" applyBorder="1" applyAlignment="1">
      <alignment horizontal="right" vertical="top" wrapText="1" readingOrder="1"/>
    </xf>
    <xf numFmtId="0" fontId="13" fillId="0" borderId="34" xfId="0" applyFont="1" applyBorder="1" applyAlignment="1">
      <alignment horizontal="center" vertical="top" wrapText="1" readingOrder="1"/>
    </xf>
    <xf numFmtId="0" fontId="29" fillId="0" borderId="26" xfId="0" applyFont="1" applyBorder="1" applyAlignment="1">
      <alignment vertical="center" wrapText="1" readingOrder="1"/>
    </xf>
    <xf numFmtId="0" fontId="12" fillId="0" borderId="36" xfId="0" applyFont="1" applyBorder="1" applyAlignment="1">
      <alignment horizontal="center" vertical="center" wrapText="1" readingOrder="1"/>
    </xf>
    <xf numFmtId="0" fontId="12" fillId="0" borderId="39" xfId="0" applyFont="1" applyBorder="1" applyAlignment="1">
      <alignment horizontal="center" vertical="center" wrapText="1" readingOrder="1"/>
    </xf>
    <xf numFmtId="0" fontId="3" fillId="0" borderId="40" xfId="0" applyFont="1" applyBorder="1" applyAlignment="1">
      <alignment vertical="center" wrapText="1" readingOrder="1"/>
    </xf>
    <xf numFmtId="0" fontId="3" fillId="0" borderId="5" xfId="0" applyFont="1" applyBorder="1" applyAlignment="1">
      <alignment horizontal="right" vertical="center" wrapText="1" readingOrder="1"/>
    </xf>
    <xf numFmtId="180" fontId="3" fillId="0" borderId="5" xfId="0" applyNumberFormat="1" applyFont="1" applyBorder="1" applyAlignment="1">
      <alignment horizontal="right" vertical="center" wrapText="1" readingOrder="1"/>
    </xf>
    <xf numFmtId="0" fontId="3" fillId="0" borderId="41" xfId="0" applyFont="1" applyBorder="1" applyAlignment="1">
      <alignment horizontal="right" vertical="center" wrapText="1" readingOrder="1"/>
    </xf>
    <xf numFmtId="183" fontId="3" fillId="0" borderId="5" xfId="0" applyNumberFormat="1" applyFont="1" applyBorder="1" applyAlignment="1">
      <alignment horizontal="right" vertical="center" wrapText="1" readingOrder="1"/>
    </xf>
    <xf numFmtId="165" fontId="3" fillId="0" borderId="5" xfId="0" applyNumberFormat="1" applyFont="1" applyBorder="1" applyAlignment="1">
      <alignment horizontal="right" vertical="center" wrapText="1" readingOrder="1"/>
    </xf>
    <xf numFmtId="0" fontId="12" fillId="0" borderId="41" xfId="0" applyFont="1" applyBorder="1" applyAlignment="1">
      <alignment horizontal="right" vertical="center" wrapText="1" readingOrder="1"/>
    </xf>
    <xf numFmtId="0" fontId="12" fillId="0" borderId="40" xfId="0" applyFont="1" applyBorder="1" applyAlignment="1">
      <alignment vertical="center" wrapText="1" readingOrder="1"/>
    </xf>
    <xf numFmtId="166" fontId="3" fillId="0" borderId="5" xfId="0" applyNumberFormat="1" applyFont="1" applyBorder="1" applyAlignment="1">
      <alignment horizontal="right" vertical="center" wrapText="1" readingOrder="1"/>
    </xf>
    <xf numFmtId="0" fontId="12" fillId="0" borderId="42" xfId="0" applyFont="1" applyBorder="1" applyAlignment="1">
      <alignment vertical="center" wrapText="1" readingOrder="1"/>
    </xf>
    <xf numFmtId="0" fontId="3" fillId="0" borderId="43" xfId="0" applyFont="1" applyBorder="1" applyAlignment="1">
      <alignment horizontal="right" vertical="center" wrapText="1" readingOrder="1"/>
    </xf>
    <xf numFmtId="0" fontId="12" fillId="0" borderId="46" xfId="0" applyFont="1" applyBorder="1" applyAlignment="1">
      <alignment horizontal="right" vertical="center" wrapText="1" readingOrder="1"/>
    </xf>
    <xf numFmtId="0" fontId="12" fillId="0" borderId="47" xfId="0" applyFont="1" applyBorder="1" applyAlignment="1">
      <alignment vertical="center" wrapText="1" readingOrder="1"/>
    </xf>
    <xf numFmtId="0" fontId="3" fillId="0" borderId="48" xfId="0" applyFont="1" applyBorder="1" applyAlignment="1">
      <alignment horizontal="right" vertical="center" wrapText="1" readingOrder="1"/>
    </xf>
    <xf numFmtId="0" fontId="12" fillId="0" borderId="50" xfId="0" applyFont="1" applyBorder="1" applyAlignment="1">
      <alignment horizontal="right" vertical="center" wrapText="1" readingOrder="1"/>
    </xf>
    <xf numFmtId="184" fontId="3" fillId="3" borderId="5" xfId="0" applyNumberFormat="1" applyFont="1" applyFill="1" applyBorder="1" applyAlignment="1">
      <alignment horizontal="center" vertical="top" wrapText="1" readingOrder="1"/>
    </xf>
    <xf numFmtId="184" fontId="3" fillId="0" borderId="5" xfId="0" applyNumberFormat="1" applyFont="1" applyBorder="1" applyAlignment="1">
      <alignment horizontal="right" vertical="top" wrapText="1" readingOrder="1"/>
    </xf>
    <xf numFmtId="174" fontId="33" fillId="0" borderId="1" xfId="0" applyNumberFormat="1" applyFont="1" applyBorder="1" applyAlignment="1">
      <alignment vertical="top" wrapText="1" readingOrder="1"/>
    </xf>
    <xf numFmtId="186" fontId="37" fillId="8" borderId="0" xfId="2" applyNumberFormat="1" applyFont="1" applyFill="1" applyBorder="1" applyAlignment="1">
      <alignment vertical="center"/>
    </xf>
    <xf numFmtId="186" fontId="37" fillId="8" borderId="0" xfId="0" applyNumberFormat="1" applyFont="1" applyFill="1" applyAlignment="1">
      <alignment vertical="center"/>
    </xf>
    <xf numFmtId="0" fontId="38" fillId="9" borderId="51" xfId="0" applyFont="1" applyFill="1" applyBorder="1" applyAlignment="1">
      <alignment horizontal="left" vertical="center" wrapText="1"/>
    </xf>
    <xf numFmtId="187" fontId="38" fillId="9" borderId="51" xfId="2" applyNumberFormat="1" applyFont="1" applyFill="1" applyBorder="1" applyAlignment="1">
      <alignment horizontal="right" vertical="center" wrapText="1"/>
    </xf>
    <xf numFmtId="186" fontId="38" fillId="9" borderId="51" xfId="2" applyNumberFormat="1" applyFont="1" applyFill="1" applyBorder="1" applyAlignment="1">
      <alignment vertical="center" wrapText="1"/>
    </xf>
    <xf numFmtId="0" fontId="38" fillId="9" borderId="0" xfId="0" applyFont="1" applyFill="1" applyAlignment="1">
      <alignment horizontal="left" vertical="center" wrapText="1"/>
    </xf>
    <xf numFmtId="187" fontId="38" fillId="9" borderId="0" xfId="2" applyNumberFormat="1" applyFont="1" applyFill="1" applyBorder="1" applyAlignment="1">
      <alignment horizontal="right" vertical="center" wrapText="1"/>
    </xf>
    <xf numFmtId="186" fontId="38" fillId="9" borderId="0" xfId="2" applyNumberFormat="1" applyFont="1" applyFill="1" applyBorder="1" applyAlignment="1">
      <alignment vertical="center" wrapText="1"/>
    </xf>
    <xf numFmtId="14" fontId="0" fillId="0" borderId="0" xfId="0" applyNumberFormat="1" applyAlignment="1">
      <alignment horizontal="left" vertical="center" indent="1"/>
    </xf>
    <xf numFmtId="186" fontId="37" fillId="0" borderId="0" xfId="2" applyNumberFormat="1" applyFont="1" applyFill="1" applyBorder="1" applyAlignment="1">
      <alignment vertical="center"/>
    </xf>
    <xf numFmtId="186" fontId="37" fillId="0" borderId="0" xfId="0" applyNumberFormat="1" applyFont="1" applyAlignment="1">
      <alignment vertical="center"/>
    </xf>
    <xf numFmtId="184" fontId="13" fillId="0" borderId="15" xfId="1" applyNumberFormat="1" applyFont="1" applyFill="1" applyBorder="1" applyAlignment="1">
      <alignment horizontal="center" vertical="top" wrapText="1" readingOrder="1"/>
    </xf>
    <xf numFmtId="182" fontId="40" fillId="0" borderId="15" xfId="0" applyNumberFormat="1" applyFont="1" applyBorder="1" applyAlignment="1">
      <alignment horizontal="center" vertical="top" wrapText="1" readingOrder="1"/>
    </xf>
    <xf numFmtId="0" fontId="39" fillId="0" borderId="15" xfId="0" applyFont="1" applyBorder="1" applyAlignment="1">
      <alignment horizontal="center" vertical="top" wrapText="1" readingOrder="1"/>
    </xf>
    <xf numFmtId="166" fontId="34" fillId="0" borderId="0" xfId="0" applyNumberFormat="1" applyFont="1" applyAlignment="1">
      <alignment horizontal="center" vertical="top" wrapText="1" readingOrder="1"/>
    </xf>
    <xf numFmtId="0" fontId="34" fillId="0" borderId="0" xfId="0" applyFont="1" applyAlignment="1">
      <alignment horizontal="center" vertical="top" wrapText="1" readingOrder="1"/>
    </xf>
    <xf numFmtId="184" fontId="40" fillId="0" borderId="15" xfId="1" applyNumberFormat="1" applyFont="1" applyFill="1" applyBorder="1" applyAlignment="1">
      <alignment horizontal="center" vertical="top" wrapText="1" readingOrder="1"/>
    </xf>
    <xf numFmtId="188" fontId="13" fillId="0" borderId="0" xfId="0" applyNumberFormat="1" applyFont="1" applyAlignment="1">
      <alignment horizontal="center" vertical="top" wrapText="1" readingOrder="1"/>
    </xf>
    <xf numFmtId="188" fontId="1" fillId="0" borderId="0" xfId="0" applyNumberFormat="1" applyFont="1"/>
    <xf numFmtId="167" fontId="13" fillId="0" borderId="0" xfId="0" applyNumberFormat="1" applyFont="1" applyAlignment="1">
      <alignment horizontal="center" vertical="top" wrapText="1" readingOrder="1"/>
    </xf>
    <xf numFmtId="164" fontId="13" fillId="0" borderId="0" xfId="0" applyNumberFormat="1" applyFont="1" applyAlignment="1">
      <alignment horizontal="center" vertical="top" wrapText="1" readingOrder="1"/>
    </xf>
    <xf numFmtId="10" fontId="13" fillId="0" borderId="0" xfId="1" applyNumberFormat="1" applyFont="1" applyFill="1" applyBorder="1" applyAlignment="1">
      <alignment horizontal="center" vertical="top" wrapText="1" readingOrder="1"/>
    </xf>
    <xf numFmtId="0" fontId="9" fillId="0" borderId="0" xfId="0" applyFont="1" applyAlignment="1">
      <alignment horizontal="center" vertical="center" wrapText="1" readingOrder="1"/>
    </xf>
    <xf numFmtId="0" fontId="1" fillId="0" borderId="0" xfId="0" applyFont="1"/>
    <xf numFmtId="0" fontId="8" fillId="0" borderId="0" xfId="0" applyFont="1" applyAlignment="1">
      <alignment vertical="top" wrapText="1" readingOrder="1"/>
    </xf>
    <xf numFmtId="0" fontId="6" fillId="0" borderId="0" xfId="0" applyFont="1" applyAlignment="1">
      <alignment vertical="top" wrapText="1" readingOrder="1"/>
    </xf>
    <xf numFmtId="0" fontId="7" fillId="0" borderId="0" xfId="0" applyFont="1" applyAlignment="1">
      <alignment vertical="top" wrapText="1" readingOrder="1"/>
    </xf>
    <xf numFmtId="0" fontId="5" fillId="0" borderId="0" xfId="0" applyFont="1" applyAlignment="1">
      <alignment vertical="top" wrapText="1" readingOrder="1"/>
    </xf>
    <xf numFmtId="0" fontId="3" fillId="0" borderId="0" xfId="0" applyFont="1" applyAlignment="1">
      <alignment vertical="top" wrapText="1" readingOrder="1"/>
    </xf>
    <xf numFmtId="0" fontId="2" fillId="2" borderId="0" xfId="0" applyFont="1" applyFill="1" applyAlignment="1">
      <alignment horizontal="right" vertical="top" wrapText="1" readingOrder="1"/>
    </xf>
    <xf numFmtId="0" fontId="4" fillId="0" borderId="0" xfId="0" applyFont="1" applyAlignment="1">
      <alignment vertical="top" wrapText="1" readingOrder="1"/>
    </xf>
    <xf numFmtId="0" fontId="11" fillId="3" borderId="0" xfId="0" applyFont="1" applyFill="1" applyAlignment="1">
      <alignment wrapText="1" readingOrder="1"/>
    </xf>
    <xf numFmtId="0" fontId="11" fillId="0" borderId="0" xfId="0" applyFont="1" applyAlignment="1">
      <alignment wrapText="1" readingOrder="1"/>
    </xf>
    <xf numFmtId="0" fontId="7" fillId="0" borderId="0" xfId="0" applyFont="1" applyAlignment="1">
      <alignment vertical="center" wrapText="1" readingOrder="1"/>
    </xf>
    <xf numFmtId="0" fontId="5" fillId="0" borderId="1" xfId="0" applyFont="1" applyBorder="1" applyAlignment="1">
      <alignment vertical="center" wrapText="1" readingOrder="1"/>
    </xf>
    <xf numFmtId="0" fontId="1" fillId="0" borderId="1" xfId="0" applyFont="1" applyBorder="1" applyAlignment="1">
      <alignment vertical="top" wrapText="1"/>
    </xf>
    <xf numFmtId="0" fontId="10" fillId="2" borderId="0" xfId="0" applyFont="1" applyFill="1" applyAlignment="1">
      <alignment horizontal="left" wrapText="1" readingOrder="1"/>
    </xf>
    <xf numFmtId="164" fontId="12" fillId="2" borderId="4" xfId="0" applyNumberFormat="1" applyFont="1" applyFill="1" applyBorder="1" applyAlignment="1">
      <alignment vertical="top" wrapText="1" readingOrder="1"/>
    </xf>
    <xf numFmtId="165" fontId="12" fillId="2" borderId="4" xfId="0" applyNumberFormat="1" applyFont="1" applyFill="1" applyBorder="1" applyAlignment="1">
      <alignment horizontal="right" vertical="top" wrapText="1" readingOrder="1"/>
    </xf>
    <xf numFmtId="166" fontId="12" fillId="2" borderId="4" xfId="0" applyNumberFormat="1" applyFont="1" applyFill="1" applyBorder="1" applyAlignment="1">
      <alignment horizontal="right" vertical="top" wrapText="1" readingOrder="1"/>
    </xf>
    <xf numFmtId="0" fontId="13" fillId="0" borderId="0" xfId="0" applyFont="1" applyAlignment="1">
      <alignment vertical="top" wrapText="1" readingOrder="1"/>
    </xf>
    <xf numFmtId="0" fontId="13" fillId="0" borderId="0" xfId="0" applyFont="1" applyAlignment="1">
      <alignment horizontal="right" vertical="top" wrapText="1" readingOrder="1"/>
    </xf>
    <xf numFmtId="164" fontId="3" fillId="3" borderId="4" xfId="0" applyNumberFormat="1" applyFont="1" applyFill="1" applyBorder="1" applyAlignment="1">
      <alignment vertical="top" wrapText="1" readingOrder="1"/>
    </xf>
    <xf numFmtId="165" fontId="3" fillId="3" borderId="4" xfId="0" applyNumberFormat="1" applyFont="1" applyFill="1" applyBorder="1" applyAlignment="1">
      <alignment horizontal="right" vertical="top" wrapText="1" readingOrder="1"/>
    </xf>
    <xf numFmtId="166" fontId="3" fillId="3" borderId="4" xfId="0" applyNumberFormat="1" applyFont="1" applyFill="1" applyBorder="1" applyAlignment="1">
      <alignment horizontal="right" vertical="top" wrapText="1" readingOrder="1"/>
    </xf>
    <xf numFmtId="164" fontId="3" fillId="4" borderId="4" xfId="0" applyNumberFormat="1" applyFont="1" applyFill="1" applyBorder="1" applyAlignment="1">
      <alignment vertical="top" wrapText="1" readingOrder="1"/>
    </xf>
    <xf numFmtId="165" fontId="3" fillId="4" borderId="4" xfId="0" applyNumberFormat="1" applyFont="1" applyFill="1" applyBorder="1" applyAlignment="1">
      <alignment horizontal="right" vertical="top" wrapText="1" readingOrder="1"/>
    </xf>
    <xf numFmtId="166" fontId="3" fillId="4" borderId="4" xfId="0" applyNumberFormat="1" applyFont="1" applyFill="1" applyBorder="1" applyAlignment="1">
      <alignment horizontal="right" vertical="top" wrapText="1" readingOrder="1"/>
    </xf>
    <xf numFmtId="0" fontId="12" fillId="2" borderId="4" xfId="0" applyFont="1" applyFill="1" applyBorder="1" applyAlignment="1">
      <alignment horizontal="center" vertical="center" wrapText="1" readingOrder="1"/>
    </xf>
    <xf numFmtId="0" fontId="12" fillId="2" borderId="2" xfId="0" applyFont="1" applyFill="1" applyBorder="1" applyAlignment="1">
      <alignment horizontal="left" vertical="center" wrapText="1" readingOrder="1"/>
    </xf>
    <xf numFmtId="0" fontId="1" fillId="0" borderId="3" xfId="0" applyFont="1" applyBorder="1" applyAlignment="1">
      <alignment vertical="top" wrapText="1"/>
    </xf>
    <xf numFmtId="0" fontId="1" fillId="0" borderId="2" xfId="0" applyFont="1" applyBorder="1" applyAlignment="1">
      <alignment vertical="top" wrapText="1"/>
    </xf>
    <xf numFmtId="0" fontId="3" fillId="3" borderId="4" xfId="0" applyFont="1" applyFill="1" applyBorder="1" applyAlignment="1">
      <alignment horizontal="left" vertical="center" wrapText="1" readingOrder="1"/>
    </xf>
    <xf numFmtId="0" fontId="3" fillId="3" borderId="4" xfId="0" applyFont="1" applyFill="1" applyBorder="1" applyAlignment="1">
      <alignment horizontal="right" vertical="center" wrapText="1" readingOrder="1"/>
    </xf>
    <xf numFmtId="0" fontId="3" fillId="0" borderId="4" xfId="0" applyFont="1" applyBorder="1" applyAlignment="1">
      <alignment vertical="center" wrapText="1" readingOrder="1"/>
    </xf>
    <xf numFmtId="0" fontId="3" fillId="0" borderId="4" xfId="0" applyFont="1" applyBorder="1" applyAlignment="1">
      <alignment horizontal="right" vertical="center" wrapText="1" readingOrder="1"/>
    </xf>
    <xf numFmtId="164" fontId="3" fillId="0" borderId="4" xfId="0" applyNumberFormat="1" applyFont="1" applyBorder="1" applyAlignment="1">
      <alignment horizontal="right" vertical="center" wrapText="1" readingOrder="1"/>
    </xf>
    <xf numFmtId="0" fontId="3" fillId="4" borderId="4" xfId="0" applyFont="1" applyFill="1" applyBorder="1" applyAlignment="1">
      <alignment horizontal="left" vertical="center" wrapText="1" readingOrder="1"/>
    </xf>
    <xf numFmtId="0" fontId="3" fillId="4" borderId="4" xfId="0" applyFont="1" applyFill="1" applyBorder="1" applyAlignment="1">
      <alignment horizontal="right" vertical="center" wrapText="1" readingOrder="1"/>
    </xf>
    <xf numFmtId="0" fontId="4" fillId="4" borderId="0" xfId="0" applyFont="1" applyFill="1" applyAlignment="1">
      <alignment vertical="top" wrapText="1" readingOrder="1"/>
    </xf>
    <xf numFmtId="0" fontId="4" fillId="3" borderId="0" xfId="0" applyFont="1" applyFill="1" applyAlignment="1">
      <alignment vertical="top" wrapText="1" readingOrder="1"/>
    </xf>
    <xf numFmtId="0" fontId="6" fillId="3" borderId="0" xfId="0" applyFont="1" applyFill="1" applyAlignment="1">
      <alignment vertical="top" wrapText="1" readingOrder="1"/>
    </xf>
    <xf numFmtId="0" fontId="6" fillId="4" borderId="0" xfId="0" applyFont="1" applyFill="1" applyAlignment="1">
      <alignment vertical="top" wrapText="1" readingOrder="1"/>
    </xf>
    <xf numFmtId="0" fontId="3" fillId="3" borderId="5" xfId="0" applyFont="1" applyFill="1" applyBorder="1" applyAlignment="1">
      <alignment vertical="top" wrapText="1" readingOrder="1"/>
    </xf>
    <xf numFmtId="0" fontId="1" fillId="0" borderId="7" xfId="0" applyFont="1" applyBorder="1" applyAlignment="1">
      <alignment vertical="top" wrapText="1"/>
    </xf>
    <xf numFmtId="0" fontId="3" fillId="0" borderId="5" xfId="0" applyFont="1" applyBorder="1" applyAlignment="1">
      <alignment vertical="top" wrapText="1" readingOrder="1"/>
    </xf>
    <xf numFmtId="0" fontId="12" fillId="2" borderId="5" xfId="0" applyFont="1" applyFill="1" applyBorder="1" applyAlignment="1">
      <alignment horizontal="left" vertical="center" wrapText="1" readingOrder="1"/>
    </xf>
    <xf numFmtId="0" fontId="12" fillId="2" borderId="5" xfId="0" applyFont="1" applyFill="1" applyBorder="1" applyAlignment="1">
      <alignment horizontal="center" vertical="center" wrapText="1" readingOrder="1"/>
    </xf>
    <xf numFmtId="0" fontId="1" fillId="0" borderId="6" xfId="0" applyFont="1" applyBorder="1" applyAlignment="1">
      <alignment vertical="top" wrapText="1"/>
    </xf>
    <xf numFmtId="0" fontId="15" fillId="0" borderId="5" xfId="0" applyFont="1" applyBorder="1" applyAlignment="1">
      <alignment vertical="top" wrapText="1" readingOrder="1"/>
    </xf>
    <xf numFmtId="0" fontId="8" fillId="0" borderId="5" xfId="0" applyFont="1" applyBorder="1" applyAlignment="1">
      <alignment vertical="top" wrapText="1" readingOrder="1"/>
    </xf>
    <xf numFmtId="0" fontId="13" fillId="3" borderId="5" xfId="0" applyFont="1" applyFill="1" applyBorder="1" applyAlignment="1">
      <alignment vertical="top" wrapText="1" readingOrder="1"/>
    </xf>
    <xf numFmtId="0" fontId="3" fillId="0" borderId="5" xfId="0" applyFont="1" applyBorder="1" applyAlignment="1">
      <alignment horizontal="left" vertical="top" wrapText="1" readingOrder="1"/>
    </xf>
    <xf numFmtId="0" fontId="15" fillId="0" borderId="0" xfId="0" applyFont="1" applyAlignment="1">
      <alignment vertical="top" wrapText="1" readingOrder="1"/>
    </xf>
    <xf numFmtId="0" fontId="3" fillId="3" borderId="0" xfId="0" applyFont="1" applyFill="1" applyAlignment="1">
      <alignment vertical="top" wrapText="1" readingOrder="1"/>
    </xf>
    <xf numFmtId="0" fontId="13" fillId="3" borderId="0" xfId="0" applyFont="1" applyFill="1" applyAlignment="1">
      <alignment vertical="top" wrapText="1" readingOrder="1"/>
    </xf>
    <xf numFmtId="0" fontId="3" fillId="0" borderId="0" xfId="0" applyFont="1" applyAlignment="1">
      <alignment horizontal="left" vertical="top" wrapText="1" readingOrder="1"/>
    </xf>
    <xf numFmtId="0" fontId="12" fillId="2" borderId="5" xfId="0" applyFont="1" applyFill="1" applyBorder="1" applyAlignment="1">
      <alignment vertical="top" wrapText="1" readingOrder="1"/>
    </xf>
    <xf numFmtId="0" fontId="3" fillId="3" borderId="5" xfId="0" applyFont="1" applyFill="1" applyBorder="1" applyAlignment="1">
      <alignment horizontal="left" vertical="top" wrapText="1" readingOrder="1"/>
    </xf>
    <xf numFmtId="0" fontId="3" fillId="4" borderId="5" xfId="0" applyFont="1" applyFill="1" applyBorder="1" applyAlignment="1">
      <alignment horizontal="left" vertical="top" wrapText="1" readingOrder="1"/>
    </xf>
    <xf numFmtId="0" fontId="12" fillId="2" borderId="0" xfId="0" applyFont="1" applyFill="1" applyAlignment="1">
      <alignment horizontal="left" vertical="center" wrapText="1" readingOrder="1"/>
    </xf>
    <xf numFmtId="0" fontId="4" fillId="0" borderId="5" xfId="0" applyFont="1" applyBorder="1" applyAlignment="1">
      <alignment vertical="top" wrapText="1" readingOrder="1"/>
    </xf>
    <xf numFmtId="0" fontId="17" fillId="0" borderId="0" xfId="0" applyFont="1" applyAlignment="1">
      <alignment vertical="center" wrapText="1" readingOrder="1"/>
    </xf>
    <xf numFmtId="0" fontId="17" fillId="0" borderId="0" xfId="0" applyFont="1" applyAlignment="1">
      <alignment vertical="top" wrapText="1" readingOrder="1"/>
    </xf>
    <xf numFmtId="0" fontId="17" fillId="0" borderId="0" xfId="0" applyFont="1" applyAlignment="1">
      <alignment horizontal="left" vertical="center" wrapText="1" readingOrder="1"/>
    </xf>
    <xf numFmtId="0" fontId="12" fillId="2" borderId="1" xfId="0" applyFont="1" applyFill="1" applyBorder="1" applyAlignment="1">
      <alignment horizontal="center" vertical="top" wrapText="1" readingOrder="1"/>
    </xf>
    <xf numFmtId="0" fontId="16" fillId="0" borderId="0" xfId="0" applyFont="1" applyAlignment="1">
      <alignment vertical="top" wrapText="1" readingOrder="1"/>
    </xf>
    <xf numFmtId="0" fontId="13" fillId="3" borderId="1" xfId="0" applyFont="1" applyFill="1" applyBorder="1" applyAlignment="1">
      <alignment horizontal="center" vertical="top" wrapText="1" readingOrder="1"/>
    </xf>
    <xf numFmtId="0" fontId="13" fillId="0" borderId="1" xfId="0" applyFont="1" applyBorder="1" applyAlignment="1">
      <alignment horizontal="center" vertical="top" wrapText="1" readingOrder="1"/>
    </xf>
    <xf numFmtId="0" fontId="12" fillId="2" borderId="8" xfId="0" applyFont="1" applyFill="1" applyBorder="1" applyAlignment="1">
      <alignment horizontal="center" vertical="top" wrapText="1" readingOrder="1"/>
    </xf>
    <xf numFmtId="0" fontId="1" fillId="0" borderId="9" xfId="0" applyFont="1" applyBorder="1" applyAlignment="1">
      <alignment vertical="top" wrapText="1"/>
    </xf>
    <xf numFmtId="0" fontId="1" fillId="0" borderId="10" xfId="0" applyFont="1" applyBorder="1" applyAlignment="1">
      <alignment vertical="top" wrapText="1"/>
    </xf>
    <xf numFmtId="0" fontId="13" fillId="0" borderId="0" xfId="0" applyFont="1" applyAlignment="1">
      <alignment horizontal="center" vertical="center" wrapText="1" readingOrder="1"/>
    </xf>
    <xf numFmtId="0" fontId="13" fillId="5" borderId="0" xfId="0" applyFont="1" applyFill="1" applyAlignment="1">
      <alignment horizontal="center" vertical="center" wrapText="1" readingOrder="1"/>
    </xf>
    <xf numFmtId="0" fontId="1" fillId="5" borderId="0" xfId="0" applyFont="1" applyFill="1" applyAlignment="1">
      <alignment vertical="top" wrapText="1"/>
    </xf>
    <xf numFmtId="0" fontId="3" fillId="3" borderId="11" xfId="0" applyFont="1" applyFill="1" applyBorder="1" applyAlignment="1">
      <alignment vertical="top" wrapText="1" readingOrder="1"/>
    </xf>
    <xf numFmtId="0" fontId="3" fillId="0" borderId="11" xfId="0" applyFont="1" applyBorder="1" applyAlignment="1">
      <alignment vertical="top" wrapText="1" readingOrder="1"/>
    </xf>
    <xf numFmtId="0" fontId="12" fillId="2" borderId="11" xfId="0" applyFont="1" applyFill="1" applyBorder="1" applyAlignment="1">
      <alignment horizontal="left" vertical="center" wrapText="1" readingOrder="1"/>
    </xf>
    <xf numFmtId="0" fontId="12" fillId="2" borderId="1" xfId="0" applyFont="1" applyFill="1" applyBorder="1" applyAlignment="1">
      <alignment horizontal="left" vertical="center" wrapText="1" readingOrder="1"/>
    </xf>
    <xf numFmtId="170" fontId="12" fillId="2" borderId="1" xfId="0" applyNumberFormat="1" applyFont="1" applyFill="1" applyBorder="1" applyAlignment="1">
      <alignment horizontal="right" vertical="center" wrapText="1" readingOrder="1"/>
    </xf>
    <xf numFmtId="0" fontId="12" fillId="2" borderId="1" xfId="0" applyFont="1" applyFill="1" applyBorder="1" applyAlignment="1">
      <alignment horizontal="right" vertical="center" wrapText="1" readingOrder="1"/>
    </xf>
    <xf numFmtId="0" fontId="3" fillId="0" borderId="1" xfId="0" applyFont="1" applyBorder="1" applyAlignment="1">
      <alignment vertical="top" wrapText="1" readingOrder="1"/>
    </xf>
    <xf numFmtId="170" fontId="19" fillId="0" borderId="1" xfId="0" applyNumberFormat="1" applyFont="1" applyBorder="1" applyAlignment="1">
      <alignment vertical="top" wrapText="1" readingOrder="1"/>
    </xf>
    <xf numFmtId="0" fontId="3" fillId="3" borderId="1" xfId="0" applyFont="1" applyFill="1" applyBorder="1" applyAlignment="1">
      <alignment vertical="top" wrapText="1" readingOrder="1"/>
    </xf>
    <xf numFmtId="170" fontId="3" fillId="3" borderId="1" xfId="0" applyNumberFormat="1" applyFont="1" applyFill="1" applyBorder="1" applyAlignment="1">
      <alignment vertical="top" wrapText="1" readingOrder="1"/>
    </xf>
    <xf numFmtId="170" fontId="3" fillId="0" borderId="1" xfId="0" applyNumberFormat="1" applyFont="1" applyBorder="1" applyAlignment="1">
      <alignment vertical="top" wrapText="1" readingOrder="1"/>
    </xf>
    <xf numFmtId="170" fontId="19" fillId="3" borderId="1" xfId="0" applyNumberFormat="1" applyFont="1" applyFill="1" applyBorder="1" applyAlignment="1">
      <alignment vertical="top" wrapText="1" readingOrder="1"/>
    </xf>
    <xf numFmtId="0" fontId="13" fillId="0" borderId="1" xfId="0" applyFont="1" applyBorder="1" applyAlignment="1">
      <alignment vertical="top" wrapText="1" readingOrder="1"/>
    </xf>
    <xf numFmtId="0" fontId="13" fillId="3" borderId="1" xfId="0" applyFont="1" applyFill="1" applyBorder="1" applyAlignment="1">
      <alignment vertical="top" wrapText="1" readingOrder="1"/>
    </xf>
    <xf numFmtId="170" fontId="13" fillId="3" borderId="1" xfId="0" applyNumberFormat="1" applyFont="1" applyFill="1" applyBorder="1" applyAlignment="1">
      <alignment vertical="top" wrapText="1" readingOrder="1"/>
    </xf>
    <xf numFmtId="0" fontId="12" fillId="0" borderId="1" xfId="0" applyFont="1" applyBorder="1" applyAlignment="1">
      <alignment horizontal="left" vertical="center" wrapText="1" readingOrder="1"/>
    </xf>
    <xf numFmtId="0" fontId="12" fillId="0" borderId="1" xfId="0" applyFont="1" applyBorder="1" applyAlignment="1">
      <alignment horizontal="center" vertical="center" wrapText="1" readingOrder="1"/>
    </xf>
    <xf numFmtId="0" fontId="12" fillId="2" borderId="1" xfId="0" applyFont="1" applyFill="1" applyBorder="1" applyAlignment="1">
      <alignment horizontal="center" vertical="center" wrapText="1" readingOrder="1"/>
    </xf>
    <xf numFmtId="165" fontId="3" fillId="0" borderId="1" xfId="0" applyNumberFormat="1" applyFont="1" applyBorder="1" applyAlignment="1">
      <alignment vertical="top" wrapText="1" readingOrder="1"/>
    </xf>
    <xf numFmtId="0" fontId="3" fillId="3" borderId="1" xfId="0" applyFont="1" applyFill="1" applyBorder="1" applyAlignment="1">
      <alignment horizontal="right" vertical="top" wrapText="1" readingOrder="1"/>
    </xf>
    <xf numFmtId="0" fontId="3" fillId="0" borderId="0" xfId="0" applyFont="1" applyAlignment="1">
      <alignment wrapText="1" readingOrder="1"/>
    </xf>
    <xf numFmtId="175" fontId="3" fillId="0" borderId="1" xfId="0" applyNumberFormat="1" applyFont="1" applyBorder="1" applyAlignment="1">
      <alignment horizontal="right" vertical="top" wrapText="1" readingOrder="1"/>
    </xf>
    <xf numFmtId="175" fontId="12" fillId="2" borderId="1" xfId="0" applyNumberFormat="1" applyFont="1" applyFill="1" applyBorder="1" applyAlignment="1">
      <alignment horizontal="right" vertical="center" wrapText="1" readingOrder="1"/>
    </xf>
    <xf numFmtId="164" fontId="12" fillId="2" borderId="1" xfId="0" applyNumberFormat="1" applyFont="1" applyFill="1" applyBorder="1" applyAlignment="1">
      <alignment horizontal="right" vertical="center" wrapText="1" readingOrder="1"/>
    </xf>
    <xf numFmtId="167" fontId="12" fillId="2" borderId="1" xfId="0" applyNumberFormat="1" applyFont="1" applyFill="1" applyBorder="1" applyAlignment="1">
      <alignment horizontal="right" vertical="center" wrapText="1" readingOrder="1"/>
    </xf>
    <xf numFmtId="175" fontId="3" fillId="3" borderId="1" xfId="0" applyNumberFormat="1" applyFont="1" applyFill="1" applyBorder="1" applyAlignment="1">
      <alignment horizontal="right" vertical="top" wrapText="1" readingOrder="1"/>
    </xf>
    <xf numFmtId="164" fontId="3" fillId="0" borderId="1" xfId="0" applyNumberFormat="1" applyFont="1" applyBorder="1" applyAlignment="1">
      <alignment horizontal="right" vertical="top" wrapText="1" readingOrder="1"/>
    </xf>
    <xf numFmtId="164" fontId="13" fillId="3" borderId="1" xfId="0" applyNumberFormat="1" applyFont="1" applyFill="1" applyBorder="1" applyAlignment="1">
      <alignment horizontal="right" vertical="top" wrapText="1" readingOrder="1"/>
    </xf>
    <xf numFmtId="0" fontId="12" fillId="2" borderId="1" xfId="0" applyFont="1" applyFill="1" applyBorder="1" applyAlignment="1">
      <alignment vertical="center" wrapText="1" readingOrder="1"/>
    </xf>
    <xf numFmtId="166" fontId="12" fillId="2" borderId="1" xfId="0" applyNumberFormat="1" applyFont="1" applyFill="1" applyBorder="1" applyAlignment="1">
      <alignment horizontal="right" vertical="center" wrapText="1" readingOrder="1"/>
    </xf>
    <xf numFmtId="170" fontId="3" fillId="3" borderId="1" xfId="0" applyNumberFormat="1" applyFont="1" applyFill="1" applyBorder="1" applyAlignment="1">
      <alignment horizontal="right" vertical="top" wrapText="1" readingOrder="1"/>
    </xf>
    <xf numFmtId="170" fontId="3" fillId="0" borderId="1" xfId="0" applyNumberFormat="1" applyFont="1" applyBorder="1" applyAlignment="1">
      <alignment horizontal="right" vertical="top" wrapText="1" readingOrder="1"/>
    </xf>
    <xf numFmtId="0" fontId="3" fillId="4" borderId="1" xfId="0" applyFont="1" applyFill="1" applyBorder="1" applyAlignment="1">
      <alignment vertical="top" wrapText="1" readingOrder="1"/>
    </xf>
    <xf numFmtId="170" fontId="19" fillId="4" borderId="1" xfId="0" applyNumberFormat="1" applyFont="1" applyFill="1" applyBorder="1" applyAlignment="1">
      <alignment vertical="top" wrapText="1" readingOrder="1"/>
    </xf>
    <xf numFmtId="170" fontId="3" fillId="4" borderId="1" xfId="0" applyNumberFormat="1" applyFont="1" applyFill="1" applyBorder="1" applyAlignment="1">
      <alignment vertical="top" wrapText="1" readingOrder="1"/>
    </xf>
    <xf numFmtId="166" fontId="13" fillId="3" borderId="1" xfId="0" applyNumberFormat="1" applyFont="1" applyFill="1" applyBorder="1" applyAlignment="1">
      <alignment vertical="top" wrapText="1" readingOrder="1"/>
    </xf>
    <xf numFmtId="166" fontId="3" fillId="0" borderId="1" xfId="0" applyNumberFormat="1" applyFont="1" applyBorder="1" applyAlignment="1">
      <alignment vertical="top" wrapText="1" readingOrder="1"/>
    </xf>
    <xf numFmtId="166" fontId="19" fillId="3" borderId="1" xfId="0" applyNumberFormat="1" applyFont="1" applyFill="1" applyBorder="1" applyAlignment="1">
      <alignment horizontal="right" vertical="top" wrapText="1" readingOrder="1"/>
    </xf>
    <xf numFmtId="174" fontId="3" fillId="3" borderId="1" xfId="0" applyNumberFormat="1" applyFont="1" applyFill="1" applyBorder="1" applyAlignment="1">
      <alignment vertical="top" wrapText="1" readingOrder="1"/>
    </xf>
    <xf numFmtId="174" fontId="3" fillId="0" borderId="1" xfId="0" applyNumberFormat="1" applyFont="1" applyBorder="1" applyAlignment="1">
      <alignment vertical="top" wrapText="1" readingOrder="1"/>
    </xf>
    <xf numFmtId="0" fontId="3" fillId="3" borderId="11" xfId="0" applyFont="1" applyFill="1" applyBorder="1" applyAlignment="1">
      <alignment horizontal="left" vertical="top" wrapText="1" readingOrder="1"/>
    </xf>
    <xf numFmtId="0" fontId="3" fillId="3" borderId="11" xfId="0" applyFont="1" applyFill="1" applyBorder="1" applyAlignment="1">
      <alignment horizontal="right" vertical="top" wrapText="1" readingOrder="1"/>
    </xf>
    <xf numFmtId="0" fontId="3" fillId="4" borderId="0" xfId="0" applyFont="1" applyFill="1" applyAlignment="1">
      <alignment horizontal="right" vertical="top" wrapText="1" readingOrder="1"/>
    </xf>
    <xf numFmtId="0" fontId="3" fillId="4" borderId="11" xfId="0" applyFont="1" applyFill="1" applyBorder="1" applyAlignment="1">
      <alignment horizontal="left" vertical="top" wrapText="1" readingOrder="1"/>
    </xf>
    <xf numFmtId="171" fontId="3" fillId="4" borderId="11" xfId="0" applyNumberFormat="1" applyFont="1" applyFill="1" applyBorder="1" applyAlignment="1">
      <alignment horizontal="right" vertical="top" wrapText="1" readingOrder="1"/>
    </xf>
    <xf numFmtId="173" fontId="3" fillId="4" borderId="11" xfId="0" applyNumberFormat="1" applyFont="1" applyFill="1" applyBorder="1" applyAlignment="1">
      <alignment horizontal="right" vertical="top" wrapText="1" readingOrder="1"/>
    </xf>
    <xf numFmtId="172" fontId="3" fillId="3" borderId="11" xfId="0" applyNumberFormat="1" applyFont="1" applyFill="1" applyBorder="1" applyAlignment="1">
      <alignment horizontal="right" vertical="top" wrapText="1" readingOrder="1"/>
    </xf>
    <xf numFmtId="0" fontId="3" fillId="4" borderId="11" xfId="0" applyFont="1" applyFill="1" applyBorder="1" applyAlignment="1">
      <alignment horizontal="right" vertical="top" wrapText="1" readingOrder="1"/>
    </xf>
    <xf numFmtId="0" fontId="4" fillId="0" borderId="0" xfId="0" applyFont="1" applyAlignment="1">
      <alignment horizontal="left" vertical="top" wrapText="1" readingOrder="1"/>
    </xf>
    <xf numFmtId="0" fontId="8" fillId="0" borderId="0" xfId="0" applyFont="1" applyAlignment="1">
      <alignment horizontal="right" vertical="top" wrapText="1" readingOrder="1"/>
    </xf>
    <xf numFmtId="0" fontId="8" fillId="0" borderId="0" xfId="0" applyFont="1" applyAlignment="1">
      <alignment wrapText="1" readingOrder="1"/>
    </xf>
    <xf numFmtId="0" fontId="3" fillId="0" borderId="0" xfId="0" applyFont="1" applyAlignment="1">
      <alignment horizontal="right" vertical="top" wrapText="1" readingOrder="1"/>
    </xf>
    <xf numFmtId="0" fontId="3" fillId="4" borderId="0" xfId="0" applyFont="1" applyFill="1" applyAlignment="1">
      <alignment vertical="top" wrapText="1" readingOrder="1"/>
    </xf>
    <xf numFmtId="0" fontId="13" fillId="4" borderId="0" xfId="0" applyFont="1" applyFill="1" applyAlignment="1">
      <alignment vertical="top" wrapText="1" readingOrder="1"/>
    </xf>
    <xf numFmtId="0" fontId="13" fillId="0" borderId="5" xfId="0" applyFont="1" applyBorder="1" applyAlignment="1">
      <alignment vertical="top" wrapText="1" readingOrder="1"/>
    </xf>
    <xf numFmtId="0" fontId="3" fillId="3" borderId="1" xfId="0" applyFont="1" applyFill="1" applyBorder="1" applyAlignment="1">
      <alignment vertical="center" wrapText="1" readingOrder="1"/>
    </xf>
    <xf numFmtId="170" fontId="3" fillId="3" borderId="1" xfId="0" applyNumberFormat="1" applyFont="1" applyFill="1" applyBorder="1" applyAlignment="1">
      <alignment horizontal="right" vertical="center" wrapText="1" readingOrder="1"/>
    </xf>
    <xf numFmtId="170" fontId="3" fillId="3" borderId="0" xfId="0" applyNumberFormat="1" applyFont="1" applyFill="1" applyAlignment="1">
      <alignment horizontal="right" vertical="center" wrapText="1" readingOrder="1"/>
    </xf>
    <xf numFmtId="0" fontId="3" fillId="4" borderId="1" xfId="0" applyFont="1" applyFill="1" applyBorder="1" applyAlignment="1">
      <alignment vertical="center" wrapText="1" readingOrder="1"/>
    </xf>
    <xf numFmtId="170" fontId="19" fillId="4" borderId="1" xfId="0" applyNumberFormat="1" applyFont="1" applyFill="1" applyBorder="1" applyAlignment="1">
      <alignment horizontal="right" vertical="center" wrapText="1" readingOrder="1"/>
    </xf>
    <xf numFmtId="170" fontId="3" fillId="4" borderId="0" xfId="0" applyNumberFormat="1" applyFont="1" applyFill="1" applyAlignment="1">
      <alignment horizontal="right" vertical="center" wrapText="1" readingOrder="1"/>
    </xf>
    <xf numFmtId="0" fontId="19" fillId="0" borderId="1" xfId="0" applyFont="1" applyBorder="1" applyAlignment="1">
      <alignment horizontal="right" vertical="top" wrapText="1" readingOrder="1"/>
    </xf>
    <xf numFmtId="0" fontId="12" fillId="2" borderId="5" xfId="0" applyFont="1" applyFill="1" applyBorder="1" applyAlignment="1">
      <alignment horizontal="center" vertical="top" wrapText="1" readingOrder="1"/>
    </xf>
    <xf numFmtId="170" fontId="3" fillId="4" borderId="1" xfId="0" applyNumberFormat="1" applyFont="1" applyFill="1" applyBorder="1" applyAlignment="1">
      <alignment horizontal="right" vertical="center" wrapText="1" readingOrder="1"/>
    </xf>
    <xf numFmtId="170" fontId="19" fillId="3" borderId="1" xfId="0" applyNumberFormat="1" applyFont="1" applyFill="1" applyBorder="1" applyAlignment="1">
      <alignment horizontal="right" vertical="center" wrapText="1" readingOrder="1"/>
    </xf>
    <xf numFmtId="0" fontId="12" fillId="2" borderId="0" xfId="0" applyFont="1" applyFill="1" applyAlignment="1">
      <alignment horizontal="center" vertical="center" wrapText="1" readingOrder="1"/>
    </xf>
    <xf numFmtId="170" fontId="19" fillId="0" borderId="5" xfId="0" applyNumberFormat="1" applyFont="1" applyBorder="1" applyAlignment="1">
      <alignment horizontal="right" vertical="top" wrapText="1" readingOrder="1"/>
    </xf>
    <xf numFmtId="0" fontId="22" fillId="0" borderId="5" xfId="0" applyFont="1" applyBorder="1" applyAlignment="1">
      <alignment vertical="top" wrapText="1" readingOrder="1"/>
    </xf>
    <xf numFmtId="0" fontId="3" fillId="3" borderId="5" xfId="0" applyFont="1" applyFill="1" applyBorder="1" applyAlignment="1">
      <alignment horizontal="right" vertical="top" wrapText="1" readingOrder="1"/>
    </xf>
    <xf numFmtId="170" fontId="3" fillId="3" borderId="5" xfId="0" applyNumberFormat="1" applyFont="1" applyFill="1" applyBorder="1" applyAlignment="1">
      <alignment horizontal="right" vertical="top" wrapText="1" readingOrder="1"/>
    </xf>
    <xf numFmtId="0" fontId="4" fillId="4" borderId="5" xfId="0" applyFont="1" applyFill="1" applyBorder="1" applyAlignment="1">
      <alignment horizontal="left" vertical="center" wrapText="1" readingOrder="1"/>
    </xf>
    <xf numFmtId="0" fontId="2" fillId="4" borderId="5" xfId="0" applyFont="1" applyFill="1" applyBorder="1" applyAlignment="1">
      <alignment horizontal="center" vertical="center" wrapText="1" readingOrder="1"/>
    </xf>
    <xf numFmtId="0" fontId="2" fillId="4" borderId="5" xfId="0" applyFont="1" applyFill="1" applyBorder="1" applyAlignment="1">
      <alignment horizontal="left" vertical="center" wrapText="1" readingOrder="1"/>
    </xf>
    <xf numFmtId="0" fontId="12" fillId="2" borderId="8" xfId="0" applyFont="1" applyFill="1" applyBorder="1" applyAlignment="1">
      <alignment horizontal="center" vertical="center" wrapText="1" readingOrder="1"/>
    </xf>
    <xf numFmtId="0" fontId="8" fillId="4" borderId="5" xfId="0" applyFont="1" applyFill="1" applyBorder="1" applyAlignment="1">
      <alignment horizontal="left" vertical="top" wrapText="1" readingOrder="1"/>
    </xf>
    <xf numFmtId="0" fontId="12" fillId="2" borderId="8" xfId="0" applyFont="1" applyFill="1" applyBorder="1" applyAlignment="1">
      <alignment horizontal="left" vertical="center" wrapText="1" readingOrder="1"/>
    </xf>
    <xf numFmtId="0" fontId="4" fillId="4" borderId="5" xfId="0" applyFont="1" applyFill="1" applyBorder="1" applyAlignment="1">
      <alignment horizontal="left" vertical="top" wrapText="1" readingOrder="1"/>
    </xf>
    <xf numFmtId="0" fontId="4" fillId="4" borderId="0" xfId="0" applyFont="1" applyFill="1" applyAlignment="1">
      <alignment horizontal="left" vertical="top" wrapText="1" readingOrder="1"/>
    </xf>
    <xf numFmtId="0" fontId="2" fillId="4" borderId="0" xfId="0" applyFont="1" applyFill="1" applyAlignment="1">
      <alignment vertical="top" wrapText="1" readingOrder="1"/>
    </xf>
    <xf numFmtId="0" fontId="3" fillId="4" borderId="5" xfId="0" applyFont="1" applyFill="1" applyBorder="1" applyAlignment="1">
      <alignment vertical="top" wrapText="1" readingOrder="1"/>
    </xf>
    <xf numFmtId="170" fontId="3" fillId="4" borderId="5" xfId="0" applyNumberFormat="1" applyFont="1" applyFill="1" applyBorder="1" applyAlignment="1">
      <alignment vertical="top" wrapText="1" readingOrder="1"/>
    </xf>
    <xf numFmtId="170" fontId="3" fillId="3" borderId="5" xfId="0" applyNumberFormat="1" applyFont="1" applyFill="1" applyBorder="1" applyAlignment="1">
      <alignment vertical="top" wrapText="1" readingOrder="1"/>
    </xf>
    <xf numFmtId="0" fontId="23" fillId="0" borderId="0" xfId="0" applyFont="1" applyAlignment="1">
      <alignment vertical="top" wrapText="1" readingOrder="1"/>
    </xf>
    <xf numFmtId="0" fontId="1" fillId="4" borderId="14" xfId="0" applyFont="1" applyFill="1" applyBorder="1" applyAlignment="1">
      <alignment vertical="top" wrapText="1"/>
    </xf>
    <xf numFmtId="0" fontId="1" fillId="0" borderId="15" xfId="0" applyFont="1" applyBorder="1" applyAlignment="1">
      <alignment vertical="top" wrapText="1"/>
    </xf>
    <xf numFmtId="0" fontId="1" fillId="0" borderId="16" xfId="0" applyFont="1" applyBorder="1" applyAlignment="1">
      <alignment vertical="top" wrapText="1"/>
    </xf>
    <xf numFmtId="0" fontId="1" fillId="4" borderId="17" xfId="0" applyFont="1" applyFill="1" applyBorder="1" applyAlignment="1">
      <alignment vertical="top" wrapText="1"/>
    </xf>
    <xf numFmtId="0" fontId="1" fillId="0" borderId="18" xfId="0" applyFont="1" applyBorder="1" applyAlignment="1">
      <alignment vertical="top" wrapText="1"/>
    </xf>
    <xf numFmtId="0" fontId="1" fillId="0" borderId="19" xfId="0" applyFont="1" applyBorder="1" applyAlignment="1">
      <alignment vertical="top" wrapText="1"/>
    </xf>
    <xf numFmtId="170" fontId="8" fillId="4" borderId="5" xfId="0" applyNumberFormat="1" applyFont="1" applyFill="1" applyBorder="1" applyAlignment="1">
      <alignment vertical="top" wrapText="1" readingOrder="1"/>
    </xf>
    <xf numFmtId="170" fontId="8" fillId="3" borderId="5" xfId="0" applyNumberFormat="1" applyFont="1" applyFill="1" applyBorder="1" applyAlignment="1">
      <alignment vertical="top" wrapText="1" readingOrder="1"/>
    </xf>
    <xf numFmtId="170" fontId="2" fillId="2" borderId="5" xfId="0" applyNumberFormat="1" applyFont="1" applyFill="1" applyBorder="1" applyAlignment="1">
      <alignment vertical="top" wrapText="1" readingOrder="1"/>
    </xf>
    <xf numFmtId="0" fontId="2" fillId="2" borderId="5" xfId="0" applyFont="1" applyFill="1" applyBorder="1" applyAlignment="1">
      <alignment horizontal="center" vertical="center" wrapText="1" readingOrder="1"/>
    </xf>
    <xf numFmtId="0" fontId="12" fillId="2" borderId="5" xfId="0" applyFont="1" applyFill="1" applyBorder="1" applyAlignment="1">
      <alignment vertical="center" wrapText="1" readingOrder="1"/>
    </xf>
    <xf numFmtId="176" fontId="12" fillId="2" borderId="5" xfId="0" applyNumberFormat="1" applyFont="1" applyFill="1" applyBorder="1" applyAlignment="1">
      <alignment horizontal="right" vertical="center" wrapText="1" readingOrder="1"/>
    </xf>
    <xf numFmtId="177" fontId="12" fillId="2" borderId="5" xfId="0" applyNumberFormat="1" applyFont="1" applyFill="1" applyBorder="1" applyAlignment="1">
      <alignment horizontal="right" vertical="center" wrapText="1" readingOrder="1"/>
    </xf>
    <xf numFmtId="0" fontId="3" fillId="3" borderId="5" xfId="0" applyFont="1" applyFill="1" applyBorder="1" applyAlignment="1">
      <alignment vertical="center" wrapText="1" readingOrder="1"/>
    </xf>
    <xf numFmtId="176" fontId="3" fillId="3" borderId="5" xfId="0" applyNumberFormat="1" applyFont="1" applyFill="1" applyBorder="1" applyAlignment="1">
      <alignment horizontal="right" vertical="center" wrapText="1" readingOrder="1"/>
    </xf>
    <xf numFmtId="177" fontId="3" fillId="3" borderId="5" xfId="0" applyNumberFormat="1" applyFont="1" applyFill="1" applyBorder="1" applyAlignment="1">
      <alignment horizontal="right" vertical="center" wrapText="1" readingOrder="1"/>
    </xf>
    <xf numFmtId="0" fontId="3" fillId="4" borderId="5" xfId="0" applyFont="1" applyFill="1" applyBorder="1" applyAlignment="1">
      <alignment vertical="center" wrapText="1" readingOrder="1"/>
    </xf>
    <xf numFmtId="176" fontId="3" fillId="4" borderId="5" xfId="0" applyNumberFormat="1" applyFont="1" applyFill="1" applyBorder="1" applyAlignment="1">
      <alignment horizontal="right" vertical="center" wrapText="1" readingOrder="1"/>
    </xf>
    <xf numFmtId="177" fontId="3" fillId="4" borderId="5" xfId="0" applyNumberFormat="1" applyFont="1" applyFill="1" applyBorder="1" applyAlignment="1">
      <alignment horizontal="right" vertical="center" wrapText="1" readingOrder="1"/>
    </xf>
    <xf numFmtId="170" fontId="3" fillId="4" borderId="5" xfId="0" applyNumberFormat="1" applyFont="1" applyFill="1" applyBorder="1" applyAlignment="1">
      <alignment horizontal="right" vertical="center" wrapText="1" readingOrder="1"/>
    </xf>
    <xf numFmtId="0" fontId="12" fillId="2" borderId="12" xfId="0" applyFont="1" applyFill="1" applyBorder="1" applyAlignment="1">
      <alignment horizontal="left" vertical="center" wrapText="1" readingOrder="1"/>
    </xf>
    <xf numFmtId="0" fontId="1" fillId="0" borderId="20" xfId="0" applyFont="1" applyBorder="1" applyAlignment="1">
      <alignment vertical="top" wrapText="1"/>
    </xf>
    <xf numFmtId="0" fontId="1" fillId="0" borderId="21" xfId="0" applyFont="1" applyBorder="1" applyAlignment="1">
      <alignment vertical="top" wrapText="1"/>
    </xf>
    <xf numFmtId="0" fontId="1" fillId="2" borderId="4" xfId="0" applyFont="1" applyFill="1" applyBorder="1" applyAlignment="1">
      <alignment vertical="top" wrapText="1"/>
    </xf>
    <xf numFmtId="0" fontId="12" fillId="2" borderId="6" xfId="0" applyFont="1" applyFill="1" applyBorder="1" applyAlignment="1">
      <alignment horizontal="left" vertical="center" wrapText="1" readingOrder="1"/>
    </xf>
    <xf numFmtId="176" fontId="12" fillId="6" borderId="6" xfId="0" applyNumberFormat="1" applyFont="1" applyFill="1" applyBorder="1" applyAlignment="1">
      <alignment horizontal="right" vertical="center" wrapText="1" readingOrder="1"/>
    </xf>
    <xf numFmtId="170" fontId="12" fillId="6" borderId="6" xfId="0" applyNumberFormat="1" applyFont="1" applyFill="1" applyBorder="1" applyAlignment="1">
      <alignment horizontal="right" vertical="center" wrapText="1" readingOrder="1"/>
    </xf>
    <xf numFmtId="0" fontId="3" fillId="3" borderId="0" xfId="0" applyFont="1" applyFill="1" applyAlignment="1">
      <alignment horizontal="left" vertical="center" wrapText="1" readingOrder="1"/>
    </xf>
    <xf numFmtId="176" fontId="3" fillId="7" borderId="0" xfId="0" applyNumberFormat="1" applyFont="1" applyFill="1" applyAlignment="1">
      <alignment horizontal="right" vertical="center" wrapText="1" readingOrder="1"/>
    </xf>
    <xf numFmtId="170" fontId="3" fillId="7" borderId="0" xfId="0" applyNumberFormat="1" applyFont="1" applyFill="1" applyAlignment="1">
      <alignment horizontal="right" vertical="center" wrapText="1" readingOrder="1"/>
    </xf>
    <xf numFmtId="0" fontId="3" fillId="4" borderId="0" xfId="0" applyFont="1" applyFill="1" applyAlignment="1">
      <alignment horizontal="left" vertical="center" wrapText="1" readingOrder="1"/>
    </xf>
    <xf numFmtId="176" fontId="3" fillId="4" borderId="0" xfId="0" applyNumberFormat="1" applyFont="1" applyFill="1" applyAlignment="1">
      <alignment horizontal="right" vertical="center" wrapText="1" readingOrder="1"/>
    </xf>
    <xf numFmtId="0" fontId="12" fillId="6" borderId="5" xfId="0" applyFont="1" applyFill="1" applyBorder="1" applyAlignment="1">
      <alignment horizontal="center" vertical="center" wrapText="1" readingOrder="1"/>
    </xf>
    <xf numFmtId="0" fontId="12" fillId="6" borderId="5" xfId="0" applyFont="1" applyFill="1" applyBorder="1" applyAlignment="1">
      <alignment horizontal="center" vertical="top" wrapText="1" readingOrder="1"/>
    </xf>
    <xf numFmtId="0" fontId="13" fillId="0" borderId="0" xfId="0" applyFont="1" applyAlignment="1">
      <alignment horizontal="left" vertical="top" wrapText="1" readingOrder="1"/>
    </xf>
    <xf numFmtId="0" fontId="13" fillId="0" borderId="0" xfId="0" applyFont="1" applyAlignment="1">
      <alignment horizontal="center" vertical="top" wrapText="1" readingOrder="1"/>
    </xf>
    <xf numFmtId="170" fontId="19" fillId="4" borderId="0" xfId="0" applyNumberFormat="1" applyFont="1" applyFill="1" applyAlignment="1">
      <alignment horizontal="right" vertical="center" wrapText="1" readingOrder="1"/>
    </xf>
    <xf numFmtId="178" fontId="12" fillId="2" borderId="0" xfId="0" applyNumberFormat="1" applyFont="1" applyFill="1" applyAlignment="1">
      <alignment horizontal="center" vertical="center" wrapText="1" readingOrder="1"/>
    </xf>
    <xf numFmtId="176" fontId="12" fillId="2" borderId="5" xfId="0" applyNumberFormat="1" applyFont="1" applyFill="1" applyBorder="1" applyAlignment="1">
      <alignment vertical="center" wrapText="1" readingOrder="1"/>
    </xf>
    <xf numFmtId="176" fontId="3" fillId="4" borderId="5" xfId="0" applyNumberFormat="1" applyFont="1" applyFill="1" applyBorder="1" applyAlignment="1">
      <alignment vertical="center" wrapText="1" readingOrder="1"/>
    </xf>
    <xf numFmtId="176" fontId="3" fillId="3" borderId="5" xfId="0" applyNumberFormat="1" applyFont="1" applyFill="1" applyBorder="1" applyAlignment="1">
      <alignment vertical="center" wrapText="1" readingOrder="1"/>
    </xf>
    <xf numFmtId="170" fontId="12" fillId="2" borderId="5" xfId="0" applyNumberFormat="1" applyFont="1" applyFill="1" applyBorder="1" applyAlignment="1">
      <alignment horizontal="right" vertical="center" wrapText="1" readingOrder="1"/>
    </xf>
    <xf numFmtId="170" fontId="3" fillId="3" borderId="5" xfId="0" applyNumberFormat="1" applyFont="1" applyFill="1" applyBorder="1" applyAlignment="1">
      <alignment vertical="center" wrapText="1" readingOrder="1"/>
    </xf>
    <xf numFmtId="0" fontId="3" fillId="0" borderId="5" xfId="0" applyFont="1" applyBorder="1" applyAlignment="1">
      <alignment vertical="center" wrapText="1" readingOrder="1"/>
    </xf>
    <xf numFmtId="176" fontId="3" fillId="0" borderId="5" xfId="0" applyNumberFormat="1" applyFont="1" applyBorder="1" applyAlignment="1">
      <alignment vertical="center" wrapText="1" readingOrder="1"/>
    </xf>
    <xf numFmtId="170" fontId="3" fillId="0" borderId="5" xfId="0" applyNumberFormat="1" applyFont="1" applyBorder="1" applyAlignment="1">
      <alignment vertical="center" wrapText="1" readingOrder="1"/>
    </xf>
    <xf numFmtId="176" fontId="3" fillId="0" borderId="0" xfId="0" applyNumberFormat="1" applyFont="1" applyAlignment="1">
      <alignment vertical="center" wrapText="1" readingOrder="1"/>
    </xf>
    <xf numFmtId="170" fontId="3" fillId="4" borderId="5" xfId="0" applyNumberFormat="1" applyFont="1" applyFill="1" applyBorder="1" applyAlignment="1">
      <alignment vertical="center" wrapText="1" readingOrder="1"/>
    </xf>
    <xf numFmtId="0" fontId="12" fillId="0" borderId="5" xfId="0" applyFont="1" applyBorder="1" applyAlignment="1">
      <alignment horizontal="left" vertical="center" wrapText="1" readingOrder="1"/>
    </xf>
    <xf numFmtId="0" fontId="12" fillId="0" borderId="5" xfId="0" applyFont="1" applyBorder="1" applyAlignment="1">
      <alignment horizontal="center" vertical="center" wrapText="1" readingOrder="1"/>
    </xf>
    <xf numFmtId="166" fontId="12" fillId="6" borderId="0" xfId="0" applyNumberFormat="1" applyFont="1" applyFill="1" applyAlignment="1">
      <alignment horizontal="right" vertical="center" wrapText="1" readingOrder="1"/>
    </xf>
    <xf numFmtId="167" fontId="12" fillId="6" borderId="0" xfId="0" applyNumberFormat="1" applyFont="1" applyFill="1" applyAlignment="1">
      <alignment horizontal="right" vertical="center" wrapText="1" readingOrder="1"/>
    </xf>
    <xf numFmtId="165" fontId="12" fillId="2" borderId="0" xfId="0" applyNumberFormat="1" applyFont="1" applyFill="1" applyAlignment="1">
      <alignment horizontal="right" vertical="top" wrapText="1" readingOrder="1"/>
    </xf>
    <xf numFmtId="166" fontId="12" fillId="2" borderId="0" xfId="0" applyNumberFormat="1" applyFont="1" applyFill="1" applyAlignment="1">
      <alignment horizontal="right" vertical="top" wrapText="1" readingOrder="1"/>
    </xf>
    <xf numFmtId="0" fontId="12" fillId="2" borderId="6" xfId="0" applyFont="1" applyFill="1" applyBorder="1" applyAlignment="1">
      <alignment horizontal="left" vertical="top" wrapText="1" readingOrder="1"/>
    </xf>
    <xf numFmtId="164" fontId="12" fillId="2" borderId="0" xfId="0" applyNumberFormat="1" applyFont="1" applyFill="1" applyAlignment="1">
      <alignment horizontal="right" vertical="top" wrapText="1" readingOrder="1"/>
    </xf>
    <xf numFmtId="179" fontId="12" fillId="2" borderId="0" xfId="0" applyNumberFormat="1" applyFont="1" applyFill="1" applyAlignment="1">
      <alignment horizontal="right" vertical="top" wrapText="1" readingOrder="1"/>
    </xf>
    <xf numFmtId="166" fontId="3" fillId="4" borderId="0" xfId="0" applyNumberFormat="1" applyFont="1" applyFill="1" applyAlignment="1">
      <alignment horizontal="right" vertical="center" wrapText="1" readingOrder="1"/>
    </xf>
    <xf numFmtId="167" fontId="3" fillId="4" borderId="0" xfId="0" applyNumberFormat="1" applyFont="1" applyFill="1" applyAlignment="1">
      <alignment horizontal="right" vertical="center" wrapText="1" readingOrder="1"/>
    </xf>
    <xf numFmtId="166" fontId="3" fillId="4" borderId="0" xfId="0" applyNumberFormat="1" applyFont="1" applyFill="1" applyAlignment="1">
      <alignment horizontal="right" vertical="top" wrapText="1" readingOrder="1"/>
    </xf>
    <xf numFmtId="0" fontId="3" fillId="4" borderId="0" xfId="0" applyFont="1" applyFill="1" applyAlignment="1">
      <alignment horizontal="left" vertical="top" wrapText="1" readingOrder="1"/>
    </xf>
    <xf numFmtId="164" fontId="3" fillId="4" borderId="0" xfId="0" applyNumberFormat="1" applyFont="1" applyFill="1" applyAlignment="1">
      <alignment horizontal="right" vertical="top" wrapText="1" readingOrder="1"/>
    </xf>
    <xf numFmtId="179" fontId="3" fillId="4" borderId="0" xfId="0" applyNumberFormat="1" applyFont="1" applyFill="1" applyAlignment="1">
      <alignment horizontal="right" vertical="top" wrapText="1" readingOrder="1"/>
    </xf>
    <xf numFmtId="165" fontId="3" fillId="4" borderId="0" xfId="0" applyNumberFormat="1" applyFont="1" applyFill="1" applyAlignment="1">
      <alignment horizontal="right" vertical="top" wrapText="1" readingOrder="1"/>
    </xf>
    <xf numFmtId="166" fontId="3" fillId="3" borderId="0" xfId="0" applyNumberFormat="1" applyFont="1" applyFill="1" applyAlignment="1">
      <alignment horizontal="right" vertical="center" wrapText="1" readingOrder="1"/>
    </xf>
    <xf numFmtId="167" fontId="3" fillId="3" borderId="0" xfId="0" applyNumberFormat="1" applyFont="1" applyFill="1" applyAlignment="1">
      <alignment horizontal="right" vertical="center" wrapText="1" readingOrder="1"/>
    </xf>
    <xf numFmtId="166" fontId="3" fillId="3" borderId="0" xfId="0" applyNumberFormat="1" applyFont="1" applyFill="1" applyAlignment="1">
      <alignment horizontal="right" vertical="top" wrapText="1" readingOrder="1"/>
    </xf>
    <xf numFmtId="0" fontId="3" fillId="3" borderId="0" xfId="0" applyFont="1" applyFill="1" applyAlignment="1">
      <alignment horizontal="left" vertical="top" wrapText="1" readingOrder="1"/>
    </xf>
    <xf numFmtId="164" fontId="3" fillId="3" borderId="0" xfId="0" applyNumberFormat="1" applyFont="1" applyFill="1" applyAlignment="1">
      <alignment horizontal="right" vertical="top" wrapText="1" readingOrder="1"/>
    </xf>
    <xf numFmtId="179" fontId="3" fillId="3" borderId="0" xfId="0" applyNumberFormat="1" applyFont="1" applyFill="1" applyAlignment="1">
      <alignment horizontal="right" vertical="top" wrapText="1" readingOrder="1"/>
    </xf>
    <xf numFmtId="165" fontId="3" fillId="3" borderId="0" xfId="0" applyNumberFormat="1" applyFont="1" applyFill="1" applyAlignment="1">
      <alignment horizontal="right" vertical="top" wrapText="1" readingOrder="1"/>
    </xf>
    <xf numFmtId="164" fontId="3" fillId="3" borderId="18" xfId="0" applyNumberFormat="1" applyFont="1" applyFill="1" applyBorder="1" applyAlignment="1">
      <alignment horizontal="right" vertical="center" wrapText="1" readingOrder="1"/>
    </xf>
    <xf numFmtId="166" fontId="3" fillId="3" borderId="18" xfId="0" applyNumberFormat="1" applyFont="1" applyFill="1" applyBorder="1" applyAlignment="1">
      <alignment horizontal="right" vertical="center" wrapText="1" readingOrder="1"/>
    </xf>
    <xf numFmtId="0" fontId="3" fillId="3" borderId="18" xfId="0" applyFont="1" applyFill="1" applyBorder="1" applyAlignment="1">
      <alignment horizontal="left" vertical="top" wrapText="1" readingOrder="1"/>
    </xf>
    <xf numFmtId="164" fontId="3" fillId="3" borderId="18" xfId="0" applyNumberFormat="1" applyFont="1" applyFill="1" applyBorder="1" applyAlignment="1">
      <alignment horizontal="right" vertical="top" wrapText="1" readingOrder="1"/>
    </xf>
    <xf numFmtId="165" fontId="3" fillId="3" borderId="18" xfId="0" applyNumberFormat="1" applyFont="1" applyFill="1" applyBorder="1" applyAlignment="1">
      <alignment horizontal="right" vertical="top" wrapText="1" readingOrder="1"/>
    </xf>
    <xf numFmtId="166" fontId="3" fillId="3" borderId="18" xfId="0" applyNumberFormat="1" applyFont="1" applyFill="1" applyBorder="1" applyAlignment="1">
      <alignment horizontal="right" vertical="top" wrapText="1" readingOrder="1"/>
    </xf>
    <xf numFmtId="170" fontId="3" fillId="3" borderId="18" xfId="0" applyNumberFormat="1" applyFont="1" applyFill="1" applyBorder="1" applyAlignment="1">
      <alignment horizontal="right" vertical="top" wrapText="1" readingOrder="1"/>
    </xf>
    <xf numFmtId="0" fontId="12" fillId="0" borderId="5" xfId="0" applyFont="1" applyBorder="1" applyAlignment="1">
      <alignment horizontal="center" vertical="top" wrapText="1" readingOrder="1"/>
    </xf>
    <xf numFmtId="0" fontId="13" fillId="0" borderId="0" xfId="0" applyFont="1" applyAlignment="1">
      <alignment horizontal="left" vertical="center" wrapText="1" readingOrder="1"/>
    </xf>
    <xf numFmtId="0" fontId="12" fillId="0" borderId="0" xfId="0" applyFont="1" applyAlignment="1">
      <alignment horizontal="center" vertical="center" wrapText="1" readingOrder="1"/>
    </xf>
    <xf numFmtId="166" fontId="12" fillId="6" borderId="6" xfId="0" applyNumberFormat="1" applyFont="1" applyFill="1" applyBorder="1" applyAlignment="1">
      <alignment horizontal="right" vertical="center" wrapText="1" readingOrder="1"/>
    </xf>
    <xf numFmtId="167" fontId="12" fillId="6" borderId="6" xfId="0" applyNumberFormat="1" applyFont="1" applyFill="1" applyBorder="1" applyAlignment="1">
      <alignment horizontal="right" vertical="center" wrapText="1" readingOrder="1"/>
    </xf>
    <xf numFmtId="165" fontId="12" fillId="2" borderId="6" xfId="0" applyNumberFormat="1" applyFont="1" applyFill="1" applyBorder="1" applyAlignment="1">
      <alignment horizontal="right" vertical="top" wrapText="1" readingOrder="1"/>
    </xf>
    <xf numFmtId="166" fontId="12" fillId="2" borderId="6" xfId="0" applyNumberFormat="1" applyFont="1" applyFill="1" applyBorder="1" applyAlignment="1">
      <alignment horizontal="right" vertical="top" wrapText="1" readingOrder="1"/>
    </xf>
    <xf numFmtId="164" fontId="12" fillId="2" borderId="6" xfId="0" applyNumberFormat="1" applyFont="1" applyFill="1" applyBorder="1" applyAlignment="1">
      <alignment horizontal="right" vertical="top" wrapText="1" readingOrder="1"/>
    </xf>
    <xf numFmtId="166" fontId="3" fillId="7" borderId="0" xfId="0" applyNumberFormat="1" applyFont="1" applyFill="1" applyAlignment="1">
      <alignment horizontal="right" vertical="center" wrapText="1" readingOrder="1"/>
    </xf>
    <xf numFmtId="167" fontId="3" fillId="7" borderId="0" xfId="0" applyNumberFormat="1" applyFont="1" applyFill="1" applyAlignment="1">
      <alignment horizontal="right" vertical="center" wrapText="1" readingOrder="1"/>
    </xf>
    <xf numFmtId="0" fontId="1" fillId="4" borderId="22" xfId="0" applyFont="1" applyFill="1" applyBorder="1" applyAlignment="1">
      <alignment vertical="top" wrapText="1"/>
    </xf>
    <xf numFmtId="0" fontId="1" fillId="0" borderId="23" xfId="0" applyFont="1" applyBorder="1" applyAlignment="1">
      <alignment vertical="top" wrapText="1"/>
    </xf>
    <xf numFmtId="0" fontId="1" fillId="0" borderId="24" xfId="0" applyFont="1" applyBorder="1" applyAlignment="1">
      <alignment vertical="top" wrapText="1"/>
    </xf>
    <xf numFmtId="165" fontId="12" fillId="2" borderId="6" xfId="0" applyNumberFormat="1" applyFont="1" applyFill="1" applyBorder="1" applyAlignment="1">
      <alignment horizontal="right" vertical="center" wrapText="1" readingOrder="1"/>
    </xf>
    <xf numFmtId="166" fontId="12" fillId="2" borderId="6" xfId="0" applyNumberFormat="1" applyFont="1" applyFill="1" applyBorder="1" applyAlignment="1">
      <alignment horizontal="right" vertical="center" wrapText="1" readingOrder="1"/>
    </xf>
    <xf numFmtId="164" fontId="12" fillId="2" borderId="6" xfId="0" applyNumberFormat="1" applyFont="1" applyFill="1" applyBorder="1" applyAlignment="1">
      <alignment horizontal="right" vertical="center" wrapText="1" readingOrder="1"/>
    </xf>
    <xf numFmtId="164" fontId="3" fillId="3" borderId="0" xfId="0" applyNumberFormat="1" applyFont="1" applyFill="1" applyAlignment="1">
      <alignment horizontal="right" vertical="center" wrapText="1" readingOrder="1"/>
    </xf>
    <xf numFmtId="165" fontId="3" fillId="3" borderId="0" xfId="0" applyNumberFormat="1" applyFont="1" applyFill="1" applyAlignment="1">
      <alignment horizontal="right" vertical="center" wrapText="1" readingOrder="1"/>
    </xf>
    <xf numFmtId="164" fontId="3" fillId="4" borderId="0" xfId="0" applyNumberFormat="1" applyFont="1" applyFill="1" applyAlignment="1">
      <alignment horizontal="right" vertical="center" wrapText="1" readingOrder="1"/>
    </xf>
    <xf numFmtId="165" fontId="3" fillId="4" borderId="0" xfId="0" applyNumberFormat="1" applyFont="1" applyFill="1" applyAlignment="1">
      <alignment horizontal="right" vertical="center" wrapText="1" readingOrder="1"/>
    </xf>
    <xf numFmtId="0" fontId="12" fillId="2" borderId="7" xfId="0" applyFont="1" applyFill="1" applyBorder="1" applyAlignment="1">
      <alignment horizontal="center" vertical="center" wrapText="1" readingOrder="1"/>
    </xf>
    <xf numFmtId="0" fontId="13" fillId="4" borderId="0" xfId="0" applyFont="1" applyFill="1" applyAlignment="1">
      <alignment horizontal="left" vertical="top" wrapText="1" readingOrder="1"/>
    </xf>
    <xf numFmtId="0" fontId="12" fillId="0" borderId="0" xfId="0" applyFont="1" applyAlignment="1">
      <alignment horizontal="center" vertical="top" wrapText="1" readingOrder="1"/>
    </xf>
    <xf numFmtId="0" fontId="39" fillId="2" borderId="51" xfId="0" applyFont="1" applyFill="1" applyBorder="1" applyAlignment="1">
      <alignment horizontal="left" vertical="top" wrapText="1" readingOrder="1"/>
    </xf>
    <xf numFmtId="0" fontId="35" fillId="0" borderId="51" xfId="0" applyFont="1" applyBorder="1" applyAlignment="1">
      <alignment vertical="top" wrapText="1"/>
    </xf>
    <xf numFmtId="0" fontId="39" fillId="2" borderId="0" xfId="0" applyFont="1" applyFill="1" applyAlignment="1">
      <alignment horizontal="left" vertical="top" wrapText="1" readingOrder="1"/>
    </xf>
    <xf numFmtId="0" fontId="35" fillId="0" borderId="0" xfId="0" applyFont="1" applyAlignment="1">
      <alignment vertical="top" wrapText="1"/>
    </xf>
    <xf numFmtId="0" fontId="34" fillId="0" borderId="0" xfId="0" applyFont="1" applyAlignment="1">
      <alignment horizontal="left" vertical="top" wrapText="1" readingOrder="1"/>
    </xf>
    <xf numFmtId="0" fontId="35" fillId="0" borderId="0" xfId="0" applyFont="1"/>
    <xf numFmtId="167" fontId="3" fillId="3" borderId="5" xfId="0" applyNumberFormat="1" applyFont="1" applyFill="1" applyBorder="1" applyAlignment="1">
      <alignment horizontal="right" vertical="top" wrapText="1" readingOrder="1"/>
    </xf>
    <xf numFmtId="166" fontId="3" fillId="3" borderId="5" xfId="0" applyNumberFormat="1" applyFont="1" applyFill="1" applyBorder="1" applyAlignment="1">
      <alignment horizontal="right" vertical="top" wrapText="1" readingOrder="1"/>
    </xf>
    <xf numFmtId="167" fontId="12" fillId="2" borderId="8" xfId="0" applyNumberFormat="1" applyFont="1" applyFill="1" applyBorder="1" applyAlignment="1">
      <alignment horizontal="right" vertical="center" wrapText="1" readingOrder="1"/>
    </xf>
    <xf numFmtId="166" fontId="12" fillId="2" borderId="8" xfId="0" applyNumberFormat="1" applyFont="1" applyFill="1" applyBorder="1" applyAlignment="1">
      <alignment horizontal="right" vertical="center" wrapText="1" readingOrder="1"/>
    </xf>
    <xf numFmtId="167" fontId="3" fillId="4" borderId="5" xfId="0" applyNumberFormat="1" applyFont="1" applyFill="1" applyBorder="1" applyAlignment="1">
      <alignment horizontal="right" vertical="top" wrapText="1" readingOrder="1"/>
    </xf>
    <xf numFmtId="166" fontId="3" fillId="4" borderId="5" xfId="0" applyNumberFormat="1" applyFont="1" applyFill="1" applyBorder="1" applyAlignment="1">
      <alignment horizontal="right" vertical="top" wrapText="1" readingOrder="1"/>
    </xf>
    <xf numFmtId="166" fontId="19" fillId="3" borderId="5" xfId="0" applyNumberFormat="1" applyFont="1" applyFill="1" applyBorder="1" applyAlignment="1">
      <alignment horizontal="right" vertical="top" wrapText="1" readingOrder="1"/>
    </xf>
    <xf numFmtId="166" fontId="19" fillId="4" borderId="5" xfId="0" applyNumberFormat="1" applyFont="1" applyFill="1" applyBorder="1" applyAlignment="1">
      <alignment horizontal="right" vertical="top" wrapText="1" readingOrder="1"/>
    </xf>
    <xf numFmtId="166" fontId="33" fillId="3" borderId="5" xfId="0" applyNumberFormat="1" applyFont="1" applyFill="1" applyBorder="1" applyAlignment="1">
      <alignment horizontal="right" vertical="top" wrapText="1" readingOrder="1"/>
    </xf>
    <xf numFmtId="0" fontId="35" fillId="0" borderId="7" xfId="0" applyFont="1" applyBorder="1" applyAlignment="1">
      <alignment vertical="top" wrapText="1"/>
    </xf>
    <xf numFmtId="0" fontId="3" fillId="4" borderId="5" xfId="0" applyFont="1" applyFill="1" applyBorder="1" applyAlignment="1">
      <alignment horizontal="right" vertical="top" wrapText="1" readingOrder="1"/>
    </xf>
    <xf numFmtId="184" fontId="34" fillId="3" borderId="5" xfId="0" applyNumberFormat="1" applyFont="1" applyFill="1" applyBorder="1" applyAlignment="1">
      <alignment horizontal="right" vertical="top" wrapText="1" readingOrder="1"/>
    </xf>
    <xf numFmtId="184" fontId="35" fillId="0" borderId="7" xfId="0" applyNumberFormat="1" applyFont="1" applyBorder="1" applyAlignment="1">
      <alignment vertical="top" wrapText="1"/>
    </xf>
    <xf numFmtId="0" fontId="12" fillId="4" borderId="0" xfId="0" applyFont="1" applyFill="1" applyAlignment="1">
      <alignment vertical="top" wrapText="1" readingOrder="1"/>
    </xf>
    <xf numFmtId="0" fontId="12" fillId="4" borderId="0" xfId="0" applyFont="1" applyFill="1" applyAlignment="1">
      <alignment horizontal="center" vertical="top" wrapText="1" readingOrder="1"/>
    </xf>
    <xf numFmtId="0" fontId="13" fillId="3" borderId="0" xfId="0" applyFont="1" applyFill="1" applyAlignment="1">
      <alignment horizontal="left" vertical="top" wrapText="1" readingOrder="1"/>
    </xf>
    <xf numFmtId="184" fontId="34" fillId="3" borderId="0" xfId="0" applyNumberFormat="1" applyFont="1" applyFill="1" applyAlignment="1">
      <alignment horizontal="right" vertical="top" wrapText="1" readingOrder="1"/>
    </xf>
    <xf numFmtId="184" fontId="35" fillId="0" borderId="0" xfId="0" applyNumberFormat="1" applyFont="1"/>
    <xf numFmtId="167" fontId="3" fillId="3" borderId="0" xfId="0" applyNumberFormat="1" applyFont="1" applyFill="1" applyAlignment="1">
      <alignment vertical="top" wrapText="1" readingOrder="1"/>
    </xf>
    <xf numFmtId="166" fontId="33" fillId="3" borderId="0" xfId="0" applyNumberFormat="1" applyFont="1" applyFill="1" applyAlignment="1">
      <alignment horizontal="right" vertical="top" wrapText="1" readingOrder="1"/>
    </xf>
    <xf numFmtId="0" fontId="2" fillId="4" borderId="0" xfId="0" applyFont="1" applyFill="1" applyAlignment="1">
      <alignment horizontal="center" vertical="top" wrapText="1" readingOrder="1"/>
    </xf>
    <xf numFmtId="166" fontId="8" fillId="3" borderId="5" xfId="0" applyNumberFormat="1" applyFont="1" applyFill="1" applyBorder="1" applyAlignment="1">
      <alignment horizontal="right" vertical="top" wrapText="1" readingOrder="1"/>
    </xf>
    <xf numFmtId="166" fontId="8" fillId="4" borderId="5" xfId="0" applyNumberFormat="1" applyFont="1" applyFill="1" applyBorder="1" applyAlignment="1">
      <alignment horizontal="right" vertical="top" wrapText="1" readingOrder="1"/>
    </xf>
    <xf numFmtId="0" fontId="8" fillId="4" borderId="5" xfId="0" applyFont="1" applyFill="1" applyBorder="1" applyAlignment="1">
      <alignment vertical="top" wrapText="1" readingOrder="1"/>
    </xf>
    <xf numFmtId="0" fontId="2" fillId="2" borderId="8" xfId="0" applyFont="1" applyFill="1" applyBorder="1" applyAlignment="1">
      <alignment horizontal="center" vertical="center" wrapText="1" readingOrder="1"/>
    </xf>
    <xf numFmtId="0" fontId="25" fillId="0" borderId="0" xfId="0" applyFont="1" applyAlignment="1">
      <alignment horizontal="right" vertical="top" wrapText="1" readingOrder="1"/>
    </xf>
    <xf numFmtId="0" fontId="12" fillId="2" borderId="8" xfId="0" applyFont="1" applyFill="1" applyBorder="1" applyAlignment="1">
      <alignment vertical="top" wrapText="1" readingOrder="1"/>
    </xf>
    <xf numFmtId="166" fontId="12" fillId="2" borderId="8" xfId="0" applyNumberFormat="1" applyFont="1" applyFill="1" applyBorder="1" applyAlignment="1">
      <alignment vertical="top" wrapText="1" readingOrder="1"/>
    </xf>
    <xf numFmtId="0" fontId="12" fillId="0" borderId="0" xfId="0" applyFont="1" applyAlignment="1">
      <alignment horizontal="left" vertical="top" wrapText="1" readingOrder="1"/>
    </xf>
    <xf numFmtId="0" fontId="12" fillId="2" borderId="11" xfId="0" applyFont="1" applyFill="1" applyBorder="1" applyAlignment="1">
      <alignment horizontal="center" vertical="top" wrapText="1" readingOrder="1"/>
    </xf>
    <xf numFmtId="0" fontId="12" fillId="2" borderId="12" xfId="0" applyFont="1" applyFill="1" applyBorder="1" applyAlignment="1">
      <alignment horizontal="center" wrapText="1" readingOrder="1"/>
    </xf>
    <xf numFmtId="0" fontId="12" fillId="2" borderId="25" xfId="0" applyFont="1" applyFill="1" applyBorder="1" applyAlignment="1">
      <alignment vertical="top" wrapText="1" readingOrder="1"/>
    </xf>
    <xf numFmtId="0" fontId="3" fillId="3" borderId="25" xfId="0" applyFont="1" applyFill="1" applyBorder="1" applyAlignment="1">
      <alignment vertical="top" wrapText="1" readingOrder="1"/>
    </xf>
    <xf numFmtId="0" fontId="3" fillId="0" borderId="25" xfId="0" applyFont="1" applyBorder="1" applyAlignment="1">
      <alignment vertical="top" wrapText="1" readingOrder="1"/>
    </xf>
    <xf numFmtId="0" fontId="12" fillId="2" borderId="12" xfId="0" applyFont="1" applyFill="1" applyBorder="1" applyAlignment="1">
      <alignment horizontal="center" vertical="top" wrapText="1" readingOrder="1"/>
    </xf>
    <xf numFmtId="0" fontId="3" fillId="0" borderId="43" xfId="0" applyFont="1" applyBorder="1" applyAlignment="1">
      <alignment vertical="center" wrapText="1" readingOrder="1"/>
    </xf>
    <xf numFmtId="0" fontId="1" fillId="0" borderId="44" xfId="0" applyFont="1" applyBorder="1" applyAlignment="1">
      <alignment vertical="top" wrapText="1"/>
    </xf>
    <xf numFmtId="0" fontId="1" fillId="0" borderId="45" xfId="0" applyFont="1" applyBorder="1" applyAlignment="1">
      <alignment vertical="top" wrapText="1"/>
    </xf>
    <xf numFmtId="0" fontId="3" fillId="0" borderId="48" xfId="0" applyFont="1" applyBorder="1" applyAlignment="1">
      <alignment vertical="center" wrapText="1" readingOrder="1"/>
    </xf>
    <xf numFmtId="0" fontId="1" fillId="0" borderId="49" xfId="0" applyFont="1" applyBorder="1" applyAlignment="1">
      <alignment vertical="top" wrapText="1"/>
    </xf>
    <xf numFmtId="0" fontId="1" fillId="0" borderId="47" xfId="0" applyFont="1" applyBorder="1" applyAlignment="1">
      <alignment vertical="top" wrapText="1"/>
    </xf>
    <xf numFmtId="0" fontId="27" fillId="0" borderId="36" xfId="0" applyFont="1" applyBorder="1" applyAlignment="1">
      <alignment horizontal="left" vertical="center" wrapText="1" readingOrder="1"/>
    </xf>
    <xf numFmtId="0" fontId="1" fillId="0" borderId="37" xfId="0" applyFont="1" applyBorder="1" applyAlignment="1">
      <alignment vertical="top" wrapText="1"/>
    </xf>
    <xf numFmtId="0" fontId="1" fillId="0" borderId="38" xfId="0" applyFont="1" applyBorder="1" applyAlignment="1">
      <alignment vertical="top" wrapText="1"/>
    </xf>
    <xf numFmtId="0" fontId="23" fillId="0" borderId="0" xfId="0" applyFont="1" applyAlignment="1">
      <alignment horizontal="left" vertical="top" wrapText="1" readingOrder="1"/>
    </xf>
    <xf numFmtId="0" fontId="3" fillId="0" borderId="35" xfId="0" applyFont="1" applyBorder="1" applyAlignment="1">
      <alignment vertical="top" wrapText="1" readingOrder="1"/>
    </xf>
    <xf numFmtId="0" fontId="1" fillId="0" borderId="35" xfId="0" applyFont="1" applyBorder="1" applyAlignment="1">
      <alignment vertical="top" wrapText="1"/>
    </xf>
    <xf numFmtId="0" fontId="3" fillId="0" borderId="0" xfId="0" applyFont="1" applyAlignment="1">
      <alignment horizontal="left" vertical="center" wrapText="1" readingOrder="1"/>
    </xf>
    <xf numFmtId="0" fontId="27" fillId="4" borderId="15" xfId="0" applyFont="1" applyFill="1" applyBorder="1" applyAlignment="1">
      <alignment horizontal="left" vertical="top" wrapText="1" readingOrder="1"/>
    </xf>
    <xf numFmtId="0" fontId="27" fillId="4" borderId="27" xfId="0" applyFont="1" applyFill="1" applyBorder="1" applyAlignment="1">
      <alignment horizontal="left" vertical="top" wrapText="1" readingOrder="1"/>
    </xf>
    <xf numFmtId="0" fontId="1" fillId="0" borderId="27" xfId="0" applyFont="1" applyBorder="1" applyAlignment="1">
      <alignment vertical="top" wrapText="1"/>
    </xf>
    <xf numFmtId="0" fontId="3" fillId="4" borderId="14" xfId="0" applyFont="1" applyFill="1" applyBorder="1" applyAlignment="1">
      <alignment horizontal="left" vertical="top" wrapText="1" readingOrder="1"/>
    </xf>
    <xf numFmtId="0" fontId="27" fillId="4" borderId="33" xfId="0" applyFont="1" applyFill="1" applyBorder="1" applyAlignment="1">
      <alignment horizontal="left" vertical="top" wrapText="1" readingOrder="1"/>
    </xf>
    <xf numFmtId="0" fontId="1" fillId="0" borderId="33" xfId="0" applyFont="1" applyBorder="1" applyAlignment="1">
      <alignment vertical="top" wrapText="1"/>
    </xf>
    <xf numFmtId="0" fontId="28" fillId="4" borderId="0" xfId="0" applyFont="1" applyFill="1" applyAlignment="1">
      <alignment horizontal="left" vertical="top" wrapText="1" readingOrder="1"/>
    </xf>
    <xf numFmtId="0" fontId="23" fillId="4" borderId="0" xfId="0" applyFont="1" applyFill="1" applyAlignment="1">
      <alignment horizontal="left" vertical="top" wrapText="1" readingOrder="1"/>
    </xf>
    <xf numFmtId="0" fontId="3" fillId="0" borderId="0" xfId="0" applyFont="1" applyAlignment="1">
      <alignment vertical="center" wrapText="1" readingOrder="1"/>
    </xf>
    <xf numFmtId="0" fontId="27" fillId="4" borderId="0" xfId="0" applyFont="1" applyFill="1" applyAlignment="1">
      <alignment horizontal="left" vertical="top" wrapText="1" readingOrder="1"/>
    </xf>
  </cellXfs>
  <cellStyles count="3">
    <cellStyle name="Comma 10" xfId="2" xr:uid="{00000000-0005-0000-0000-000000000000}"/>
    <cellStyle name="Prozent" xfId="1" builtinId="5"/>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4666"/>
      <rgbColor rgb="00FFFFFF"/>
      <rgbColor rgb="00FF0000"/>
      <rgbColor rgb="00D9D9D9"/>
      <rgbColor rgb="000000FF"/>
      <rgbColor rgb="00D3D3D3"/>
      <rgbColor rgb="0092D050"/>
      <rgbColor rgb="0080B0C8"/>
      <rgbColor rgb="00C0C0C0"/>
      <rgbColor rgb="00F5F5F5"/>
      <rgbColor rgb="00808000"/>
      <rgbColor rgb="00800080"/>
      <rgbColor rgb="00008080"/>
      <rgbColor rgb="0000800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FFFF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jpg"/></Relationships>
</file>

<file path=xl/drawings/_rels/drawing19.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2108200</xdr:colOff>
      <xdr:row>2</xdr:row>
      <xdr:rowOff>198653</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1</xdr:col>
      <xdr:colOff>0</xdr:colOff>
      <xdr:row>21</xdr:row>
      <xdr:rowOff>0</xdr:rowOff>
    </xdr:from>
    <xdr:to>
      <xdr:col>2</xdr:col>
      <xdr:colOff>132016</xdr:colOff>
      <xdr:row>21</xdr:row>
      <xdr:rowOff>1092200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3</xdr:col>
      <xdr:colOff>0</xdr:colOff>
      <xdr:row>21</xdr:row>
      <xdr:rowOff>0</xdr:rowOff>
    </xdr:from>
    <xdr:to>
      <xdr:col>3</xdr:col>
      <xdr:colOff>1943100</xdr:colOff>
      <xdr:row>21</xdr:row>
      <xdr:rowOff>894988</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3" cstate="print"/>
        <a:stretch>
          <a:fillRect/>
        </a:stretch>
      </xdr:blipFill>
      <xdr:spPr>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198653</xdr:rowOff>
    </xdr:to>
    <xdr:pic>
      <xdr:nvPicPr>
        <xdr:cNvPr id="2" name="Picture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2222500</xdr:colOff>
      <xdr:row>2</xdr:row>
      <xdr:rowOff>198653</xdr:rowOff>
    </xdr:to>
    <xdr:pic>
      <xdr:nvPicPr>
        <xdr:cNvPr id="2" name="Picture 1">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2171700</xdr:colOff>
      <xdr:row>2</xdr:row>
      <xdr:rowOff>198653</xdr:rowOff>
    </xdr:to>
    <xdr:pic>
      <xdr:nvPicPr>
        <xdr:cNvPr id="2" name="Picture 1">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1217980</xdr:colOff>
      <xdr:row>2</xdr:row>
      <xdr:rowOff>198653</xdr:rowOff>
    </xdr:to>
    <xdr:pic>
      <xdr:nvPicPr>
        <xdr:cNvPr id="2" name="Picture 1">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1040358</xdr:colOff>
      <xdr:row>2</xdr:row>
      <xdr:rowOff>198653</xdr:rowOff>
    </xdr:to>
    <xdr:pic>
      <xdr:nvPicPr>
        <xdr:cNvPr id="2" name="Picture 1">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2</xdr:col>
      <xdr:colOff>9829</xdr:colOff>
      <xdr:row>6</xdr:row>
      <xdr:rowOff>20777</xdr:rowOff>
    </xdr:from>
    <xdr:to>
      <xdr:col>8</xdr:col>
      <xdr:colOff>12700</xdr:colOff>
      <xdr:row>7</xdr:row>
      <xdr:rowOff>469900</xdr:rowOff>
    </xdr:to>
    <xdr:pic>
      <xdr:nvPicPr>
        <xdr:cNvPr id="3" name="Picture 2">
          <a:extLst>
            <a:ext uri="{FF2B5EF4-FFF2-40B4-BE49-F238E27FC236}">
              <a16:creationId xmlns:a16="http://schemas.microsoft.com/office/drawing/2014/main" id="{00000000-0008-0000-0D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1</xdr:col>
      <xdr:colOff>9525</xdr:colOff>
      <xdr:row>9</xdr:row>
      <xdr:rowOff>20777</xdr:rowOff>
    </xdr:from>
    <xdr:to>
      <xdr:col>7</xdr:col>
      <xdr:colOff>5334000</xdr:colOff>
      <xdr:row>10</xdr:row>
      <xdr:rowOff>469900</xdr:rowOff>
    </xdr:to>
    <xdr:pic>
      <xdr:nvPicPr>
        <xdr:cNvPr id="4" name="Picture 3">
          <a:extLst>
            <a:ext uri="{FF2B5EF4-FFF2-40B4-BE49-F238E27FC236}">
              <a16:creationId xmlns:a16="http://schemas.microsoft.com/office/drawing/2014/main" id="{00000000-0008-0000-0D00-000004000000}"/>
            </a:ext>
          </a:extLst>
        </xdr:cNvPr>
        <xdr:cNvPicPr/>
      </xdr:nvPicPr>
      <xdr:blipFill>
        <a:blip xmlns:r="http://schemas.openxmlformats.org/officeDocument/2006/relationships" r:embed="rId3" cstate="print"/>
        <a:stretch>
          <a:fillRect/>
        </a:stretch>
      </xdr:blipFill>
      <xdr:spPr>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1040358</xdr:colOff>
      <xdr:row>2</xdr:row>
      <xdr:rowOff>198653</xdr:rowOff>
    </xdr:to>
    <xdr:pic>
      <xdr:nvPicPr>
        <xdr:cNvPr id="2" name="Picture 1">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1040358</xdr:colOff>
      <xdr:row>2</xdr:row>
      <xdr:rowOff>198653</xdr:rowOff>
    </xdr:to>
    <xdr:pic>
      <xdr:nvPicPr>
        <xdr:cNvPr id="2" name="Picture 1">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1</xdr:col>
      <xdr:colOff>9944</xdr:colOff>
      <xdr:row>7</xdr:row>
      <xdr:rowOff>20777</xdr:rowOff>
    </xdr:from>
    <xdr:to>
      <xdr:col>7</xdr:col>
      <xdr:colOff>3784600</xdr:colOff>
      <xdr:row>8</xdr:row>
      <xdr:rowOff>469900</xdr:rowOff>
    </xdr:to>
    <xdr:pic>
      <xdr:nvPicPr>
        <xdr:cNvPr id="3" name="Picture 2">
          <a:extLst>
            <a:ext uri="{FF2B5EF4-FFF2-40B4-BE49-F238E27FC236}">
              <a16:creationId xmlns:a16="http://schemas.microsoft.com/office/drawing/2014/main" id="{00000000-0008-0000-0F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75666</xdr:colOff>
      <xdr:row>2</xdr:row>
      <xdr:rowOff>198653</xdr:rowOff>
    </xdr:to>
    <xdr:pic>
      <xdr:nvPicPr>
        <xdr:cNvPr id="2" name="Picture 1">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75666</xdr:colOff>
      <xdr:row>2</xdr:row>
      <xdr:rowOff>198653</xdr:rowOff>
    </xdr:to>
    <xdr:pic>
      <xdr:nvPicPr>
        <xdr:cNvPr id="2" name="Picture 1">
          <a:extLst>
            <a:ext uri="{FF2B5EF4-FFF2-40B4-BE49-F238E27FC236}">
              <a16:creationId xmlns:a16="http://schemas.microsoft.com/office/drawing/2014/main" id="{00000000-0008-0000-11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2</xdr:col>
      <xdr:colOff>10223</xdr:colOff>
      <xdr:row>18</xdr:row>
      <xdr:rowOff>17780</xdr:rowOff>
    </xdr:from>
    <xdr:to>
      <xdr:col>44</xdr:col>
      <xdr:colOff>0</xdr:colOff>
      <xdr:row>18</xdr:row>
      <xdr:rowOff>4445000</xdr:rowOff>
    </xdr:to>
    <xdr:pic>
      <xdr:nvPicPr>
        <xdr:cNvPr id="3" name="Picture 2">
          <a:extLst>
            <a:ext uri="{FF2B5EF4-FFF2-40B4-BE49-F238E27FC236}">
              <a16:creationId xmlns:a16="http://schemas.microsoft.com/office/drawing/2014/main" id="{00000000-0008-0000-11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88366</xdr:colOff>
      <xdr:row>2</xdr:row>
      <xdr:rowOff>198653</xdr:rowOff>
    </xdr:to>
    <xdr:pic>
      <xdr:nvPicPr>
        <xdr:cNvPr id="2" name="Picture 1">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1</xdr:col>
      <xdr:colOff>10287</xdr:colOff>
      <xdr:row>18</xdr:row>
      <xdr:rowOff>17780</xdr:rowOff>
    </xdr:from>
    <xdr:to>
      <xdr:col>22</xdr:col>
      <xdr:colOff>1206500</xdr:colOff>
      <xdr:row>18</xdr:row>
      <xdr:rowOff>4445000</xdr:rowOff>
    </xdr:to>
    <xdr:pic>
      <xdr:nvPicPr>
        <xdr:cNvPr id="3" name="Picture 2">
          <a:extLst>
            <a:ext uri="{FF2B5EF4-FFF2-40B4-BE49-F238E27FC236}">
              <a16:creationId xmlns:a16="http://schemas.microsoft.com/office/drawing/2014/main" id="{00000000-0008-0000-12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1</xdr:col>
      <xdr:colOff>10287</xdr:colOff>
      <xdr:row>22</xdr:row>
      <xdr:rowOff>18796</xdr:rowOff>
    </xdr:from>
    <xdr:to>
      <xdr:col>22</xdr:col>
      <xdr:colOff>1206500</xdr:colOff>
      <xdr:row>22</xdr:row>
      <xdr:rowOff>4699000</xdr:rowOff>
    </xdr:to>
    <xdr:pic>
      <xdr:nvPicPr>
        <xdr:cNvPr id="4" name="Picture 3">
          <a:extLst>
            <a:ext uri="{FF2B5EF4-FFF2-40B4-BE49-F238E27FC236}">
              <a16:creationId xmlns:a16="http://schemas.microsoft.com/office/drawing/2014/main" id="{00000000-0008-0000-1200-000004000000}"/>
            </a:ext>
          </a:extLst>
        </xdr:cNvPr>
        <xdr:cNvPicPr/>
      </xdr:nvPicPr>
      <xdr:blipFill>
        <a:blip xmlns:r="http://schemas.openxmlformats.org/officeDocument/2006/relationships" r:embed="rId3" cstate="print"/>
        <a:stretch>
          <a:fillRect/>
        </a:stretch>
      </xdr:blipFill>
      <xdr:spPr>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1752600</xdr:colOff>
      <xdr:row>2</xdr:row>
      <xdr:rowOff>198653</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469430</xdr:colOff>
      <xdr:row>2</xdr:row>
      <xdr:rowOff>198653</xdr:rowOff>
    </xdr:to>
    <xdr:pic>
      <xdr:nvPicPr>
        <xdr:cNvPr id="2" name="Picture 1">
          <a:extLst>
            <a:ext uri="{FF2B5EF4-FFF2-40B4-BE49-F238E27FC236}">
              <a16:creationId xmlns:a16="http://schemas.microsoft.com/office/drawing/2014/main" id="{00000000-0008-0000-13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113614</xdr:colOff>
      <xdr:row>2</xdr:row>
      <xdr:rowOff>198653</xdr:rowOff>
    </xdr:to>
    <xdr:pic>
      <xdr:nvPicPr>
        <xdr:cNvPr id="2" name="Picture 1">
          <a:extLst>
            <a:ext uri="{FF2B5EF4-FFF2-40B4-BE49-F238E27FC236}">
              <a16:creationId xmlns:a16="http://schemas.microsoft.com/office/drawing/2014/main" id="{00000000-0008-0000-14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570928</xdr:colOff>
      <xdr:row>2</xdr:row>
      <xdr:rowOff>198653</xdr:rowOff>
    </xdr:to>
    <xdr:pic>
      <xdr:nvPicPr>
        <xdr:cNvPr id="2" name="Picture 1">
          <a:extLst>
            <a:ext uri="{FF2B5EF4-FFF2-40B4-BE49-F238E27FC236}">
              <a16:creationId xmlns:a16="http://schemas.microsoft.com/office/drawing/2014/main" id="{00000000-0008-0000-15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50241</xdr:colOff>
      <xdr:row>2</xdr:row>
      <xdr:rowOff>198653</xdr:rowOff>
    </xdr:to>
    <xdr:pic>
      <xdr:nvPicPr>
        <xdr:cNvPr id="2" name="Picture 1">
          <a:extLst>
            <a:ext uri="{FF2B5EF4-FFF2-40B4-BE49-F238E27FC236}">
              <a16:creationId xmlns:a16="http://schemas.microsoft.com/office/drawing/2014/main" id="{00000000-0008-0000-16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50241</xdr:colOff>
      <xdr:row>2</xdr:row>
      <xdr:rowOff>198653</xdr:rowOff>
    </xdr:to>
    <xdr:pic>
      <xdr:nvPicPr>
        <xdr:cNvPr id="2" name="Picture 1">
          <a:extLst>
            <a:ext uri="{FF2B5EF4-FFF2-40B4-BE49-F238E27FC236}">
              <a16:creationId xmlns:a16="http://schemas.microsoft.com/office/drawing/2014/main" id="{00000000-0008-0000-17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50241</xdr:colOff>
      <xdr:row>2</xdr:row>
      <xdr:rowOff>198653</xdr:rowOff>
    </xdr:to>
    <xdr:pic>
      <xdr:nvPicPr>
        <xdr:cNvPr id="2" name="Picture 1">
          <a:extLst>
            <a:ext uri="{FF2B5EF4-FFF2-40B4-BE49-F238E27FC236}">
              <a16:creationId xmlns:a16="http://schemas.microsoft.com/office/drawing/2014/main" id="{00000000-0008-0000-18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50292</xdr:colOff>
      <xdr:row>2</xdr:row>
      <xdr:rowOff>198653</xdr:rowOff>
    </xdr:to>
    <xdr:pic>
      <xdr:nvPicPr>
        <xdr:cNvPr id="2" name="Picture 1">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50241</xdr:colOff>
      <xdr:row>2</xdr:row>
      <xdr:rowOff>198653</xdr:rowOff>
    </xdr:to>
    <xdr:pic>
      <xdr:nvPicPr>
        <xdr:cNvPr id="2" name="Picture 1">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50292</xdr:colOff>
      <xdr:row>2</xdr:row>
      <xdr:rowOff>198653</xdr:rowOff>
    </xdr:to>
    <xdr:pic>
      <xdr:nvPicPr>
        <xdr:cNvPr id="2" name="Picture 1">
          <a:extLst>
            <a:ext uri="{FF2B5EF4-FFF2-40B4-BE49-F238E27FC236}">
              <a16:creationId xmlns:a16="http://schemas.microsoft.com/office/drawing/2014/main" id="{00000000-0008-0000-1B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50292</xdr:colOff>
      <xdr:row>2</xdr:row>
      <xdr:rowOff>198653</xdr:rowOff>
    </xdr:to>
    <xdr:pic>
      <xdr:nvPicPr>
        <xdr:cNvPr id="2" name="Picture 1">
          <a:extLst>
            <a:ext uri="{FF2B5EF4-FFF2-40B4-BE49-F238E27FC236}">
              <a16:creationId xmlns:a16="http://schemas.microsoft.com/office/drawing/2014/main" id="{00000000-0008-0000-1C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685114</xdr:colOff>
      <xdr:row>2</xdr:row>
      <xdr:rowOff>198653</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2120900</xdr:colOff>
      <xdr:row>2</xdr:row>
      <xdr:rowOff>198653</xdr:rowOff>
    </xdr:to>
    <xdr:pic>
      <xdr:nvPicPr>
        <xdr:cNvPr id="2" name="Picture 1">
          <a:extLst>
            <a:ext uri="{FF2B5EF4-FFF2-40B4-BE49-F238E27FC236}">
              <a16:creationId xmlns:a16="http://schemas.microsoft.com/office/drawing/2014/main" id="{00000000-0008-0000-1D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2019300</xdr:colOff>
      <xdr:row>2</xdr:row>
      <xdr:rowOff>198653</xdr:rowOff>
    </xdr:to>
    <xdr:pic>
      <xdr:nvPicPr>
        <xdr:cNvPr id="2" name="Picture 1">
          <a:extLst>
            <a:ext uri="{FF2B5EF4-FFF2-40B4-BE49-F238E27FC236}">
              <a16:creationId xmlns:a16="http://schemas.microsoft.com/office/drawing/2014/main" id="{00000000-0008-0000-1E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2234566</xdr:colOff>
      <xdr:row>2</xdr:row>
      <xdr:rowOff>198653</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198653</xdr:rowOff>
    </xdr:to>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198653</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2120900</xdr:colOff>
      <xdr:row>2</xdr:row>
      <xdr:rowOff>198653</xdr:rowOff>
    </xdr:to>
    <xdr:pic>
      <xdr:nvPicPr>
        <xdr:cNvPr id="2" name="Picture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198653</xdr:rowOff>
    </xdr:to>
    <xdr:pic>
      <xdr:nvPicPr>
        <xdr:cNvPr id="2" name="Picture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198653</xdr:rowOff>
    </xdr:to>
    <xdr:pic>
      <xdr:nvPicPr>
        <xdr:cNvPr id="2" name="Picture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3"/>
  <sheetViews>
    <sheetView showGridLines="0" tabSelected="1" topLeftCell="A13" workbookViewId="0">
      <selection activeCell="T18" sqref="T18"/>
    </sheetView>
  </sheetViews>
  <sheetFormatPr baseColWidth="10" defaultColWidth="9.140625" defaultRowHeight="15" x14ac:dyDescent="0.25"/>
  <cols>
    <col min="1" max="1" width="1.85546875" customWidth="1"/>
    <col min="2" max="2" width="31.7109375" customWidth="1"/>
    <col min="3" max="3" width="12.140625" customWidth="1"/>
    <col min="4" max="4" width="29.140625" customWidth="1"/>
    <col min="5" max="5" width="26.42578125" customWidth="1"/>
  </cols>
  <sheetData>
    <row r="1" spans="1:5" ht="18" customHeight="1" x14ac:dyDescent="0.25">
      <c r="A1" s="333"/>
      <c r="B1" s="333"/>
      <c r="C1" s="339" t="s">
        <v>0</v>
      </c>
      <c r="D1" s="333"/>
      <c r="E1" s="333"/>
    </row>
    <row r="2" spans="1:5" ht="18" customHeight="1" x14ac:dyDescent="0.25">
      <c r="A2" s="333"/>
      <c r="B2" s="333"/>
      <c r="C2" s="339" t="s">
        <v>1</v>
      </c>
      <c r="D2" s="333"/>
      <c r="E2" s="333"/>
    </row>
    <row r="3" spans="1:5" ht="18" customHeight="1" x14ac:dyDescent="0.25">
      <c r="A3" s="333"/>
      <c r="B3" s="333"/>
      <c r="C3" s="339" t="s">
        <v>2</v>
      </c>
      <c r="D3" s="333"/>
      <c r="E3" s="333"/>
    </row>
    <row r="4" spans="1:5" ht="18" x14ac:dyDescent="0.25">
      <c r="A4" s="2" t="s">
        <v>2</v>
      </c>
      <c r="B4" s="340" t="s">
        <v>2</v>
      </c>
      <c r="C4" s="333"/>
      <c r="D4" s="4" t="s">
        <v>2</v>
      </c>
      <c r="E4" s="4" t="s">
        <v>2</v>
      </c>
    </row>
    <row r="5" spans="1:5" ht="21.6" customHeight="1" x14ac:dyDescent="0.25">
      <c r="A5" s="2" t="s">
        <v>2</v>
      </c>
      <c r="B5" s="335" t="s">
        <v>3</v>
      </c>
      <c r="C5" s="333"/>
      <c r="D5" s="337" t="s">
        <v>4</v>
      </c>
      <c r="E5" s="333"/>
    </row>
    <row r="6" spans="1:5" ht="9.4" customHeight="1" x14ac:dyDescent="0.25">
      <c r="A6" s="2" t="s">
        <v>2</v>
      </c>
      <c r="B6" s="336" t="s">
        <v>2</v>
      </c>
      <c r="C6" s="333"/>
      <c r="D6" s="338" t="s">
        <v>2</v>
      </c>
      <c r="E6" s="333"/>
    </row>
    <row r="7" spans="1:5" ht="95.65" customHeight="1" x14ac:dyDescent="0.25">
      <c r="A7" s="2" t="s">
        <v>2</v>
      </c>
      <c r="B7" s="335" t="s">
        <v>5</v>
      </c>
      <c r="C7" s="333"/>
      <c r="D7" s="334" t="s">
        <v>6</v>
      </c>
      <c r="E7" s="333"/>
    </row>
    <row r="8" spans="1:5" ht="9.4" customHeight="1" x14ac:dyDescent="0.25">
      <c r="A8" s="2" t="s">
        <v>2</v>
      </c>
      <c r="B8" s="336" t="s">
        <v>2</v>
      </c>
      <c r="C8" s="333"/>
      <c r="D8" s="334" t="s">
        <v>2</v>
      </c>
      <c r="E8" s="333"/>
    </row>
    <row r="9" spans="1:5" ht="18" customHeight="1" x14ac:dyDescent="0.25">
      <c r="A9" s="2" t="s">
        <v>2</v>
      </c>
      <c r="B9" s="335" t="s">
        <v>7</v>
      </c>
      <c r="C9" s="333"/>
      <c r="D9" s="334" t="s">
        <v>8</v>
      </c>
      <c r="E9" s="333"/>
    </row>
    <row r="10" spans="1:5" ht="9.4" customHeight="1" x14ac:dyDescent="0.25">
      <c r="A10" s="2" t="s">
        <v>2</v>
      </c>
      <c r="B10" s="336" t="s">
        <v>2</v>
      </c>
      <c r="C10" s="333"/>
      <c r="D10" s="334" t="s">
        <v>2</v>
      </c>
      <c r="E10" s="333"/>
    </row>
    <row r="11" spans="1:5" ht="18" customHeight="1" x14ac:dyDescent="0.25">
      <c r="A11" s="2" t="s">
        <v>2</v>
      </c>
      <c r="B11" s="335" t="s">
        <v>9</v>
      </c>
      <c r="C11" s="333"/>
      <c r="D11" s="334" t="s">
        <v>8</v>
      </c>
      <c r="E11" s="333"/>
    </row>
    <row r="12" spans="1:5" ht="9.4" customHeight="1" x14ac:dyDescent="0.25">
      <c r="A12" s="2" t="s">
        <v>2</v>
      </c>
      <c r="B12" s="336" t="s">
        <v>2</v>
      </c>
      <c r="C12" s="333"/>
      <c r="D12" s="334" t="s">
        <v>2</v>
      </c>
      <c r="E12" s="333"/>
    </row>
    <row r="13" spans="1:5" ht="18" customHeight="1" x14ac:dyDescent="0.25">
      <c r="A13" s="2" t="s">
        <v>2</v>
      </c>
      <c r="B13" s="335" t="s">
        <v>10</v>
      </c>
      <c r="C13" s="333"/>
      <c r="D13" s="334" t="s">
        <v>8</v>
      </c>
      <c r="E13" s="333"/>
    </row>
    <row r="14" spans="1:5" ht="9.4" customHeight="1" x14ac:dyDescent="0.25">
      <c r="A14" s="2" t="s">
        <v>2</v>
      </c>
      <c r="B14" s="336" t="s">
        <v>2</v>
      </c>
      <c r="C14" s="333"/>
      <c r="D14" s="334" t="s">
        <v>2</v>
      </c>
      <c r="E14" s="333"/>
    </row>
    <row r="15" spans="1:5" ht="92.25" customHeight="1" x14ac:dyDescent="0.25">
      <c r="A15" s="2" t="s">
        <v>2</v>
      </c>
      <c r="B15" s="335" t="s">
        <v>11</v>
      </c>
      <c r="C15" s="333"/>
      <c r="D15" s="334" t="s">
        <v>12</v>
      </c>
      <c r="E15" s="333"/>
    </row>
    <row r="16" spans="1:5" ht="9.4" customHeight="1" x14ac:dyDescent="0.25">
      <c r="A16" s="2" t="s">
        <v>2</v>
      </c>
      <c r="B16" s="336" t="s">
        <v>2</v>
      </c>
      <c r="C16" s="333"/>
      <c r="D16" s="334" t="s">
        <v>2</v>
      </c>
      <c r="E16" s="333"/>
    </row>
    <row r="17" spans="1:5" ht="39.6" customHeight="1" x14ac:dyDescent="0.25">
      <c r="A17" s="2" t="s">
        <v>2</v>
      </c>
      <c r="B17" s="335" t="s">
        <v>13</v>
      </c>
      <c r="C17" s="333"/>
      <c r="D17" s="334" t="s">
        <v>14</v>
      </c>
      <c r="E17" s="333"/>
    </row>
    <row r="18" spans="1:5" ht="9.4" customHeight="1" x14ac:dyDescent="0.25">
      <c r="A18" s="2" t="s">
        <v>2</v>
      </c>
      <c r="B18" s="336" t="s">
        <v>2</v>
      </c>
      <c r="C18" s="333"/>
      <c r="D18" s="334" t="s">
        <v>2</v>
      </c>
      <c r="E18" s="333"/>
    </row>
    <row r="19" spans="1:5" ht="95.25" customHeight="1" x14ac:dyDescent="0.25">
      <c r="A19" s="2" t="s">
        <v>2</v>
      </c>
      <c r="B19" s="335" t="s">
        <v>15</v>
      </c>
      <c r="C19" s="333"/>
      <c r="D19" s="334" t="s">
        <v>16</v>
      </c>
      <c r="E19" s="333"/>
    </row>
    <row r="20" spans="1:5" x14ac:dyDescent="0.25">
      <c r="A20" s="2" t="s">
        <v>2</v>
      </c>
      <c r="B20" s="332"/>
      <c r="C20" s="333"/>
      <c r="D20" s="333"/>
      <c r="E20" s="333"/>
    </row>
    <row r="21" spans="1:5" x14ac:dyDescent="0.25">
      <c r="A21" s="2" t="s">
        <v>2</v>
      </c>
      <c r="B21" s="334" t="s">
        <v>2</v>
      </c>
      <c r="C21" s="333"/>
      <c r="D21" s="6" t="s">
        <v>2</v>
      </c>
      <c r="E21" s="6" t="s">
        <v>2</v>
      </c>
    </row>
    <row r="22" spans="1:5" ht="87" customHeight="1" x14ac:dyDescent="0.25">
      <c r="A22" s="2" t="s">
        <v>2</v>
      </c>
      <c r="B22" s="333"/>
      <c r="C22" s="333"/>
      <c r="D22" s="333"/>
      <c r="E22" s="6" t="s">
        <v>2</v>
      </c>
    </row>
    <row r="23" spans="1:5" ht="0" hidden="1" customHeight="1" x14ac:dyDescent="0.25">
      <c r="B23" s="333"/>
      <c r="C23" s="333"/>
      <c r="D23" s="333"/>
    </row>
  </sheetData>
  <sheetProtection sheet="1" objects="1" scenarios="1"/>
  <mergeCells count="39">
    <mergeCell ref="A1:B3"/>
    <mergeCell ref="C1:E1"/>
    <mergeCell ref="C2:E2"/>
    <mergeCell ref="C3:E3"/>
    <mergeCell ref="B4:C4"/>
    <mergeCell ref="B5:C5"/>
    <mergeCell ref="D5:E5"/>
    <mergeCell ref="B6:C6"/>
    <mergeCell ref="D6:E6"/>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20:E20"/>
    <mergeCell ref="B21:C21"/>
    <mergeCell ref="B22:C23"/>
    <mergeCell ref="D22:D23"/>
    <mergeCell ref="B17:C17"/>
    <mergeCell ref="D17:E17"/>
    <mergeCell ref="B18:C18"/>
    <mergeCell ref="D18:E18"/>
    <mergeCell ref="B19:C19"/>
    <mergeCell ref="D19:E19"/>
  </mergeCells>
  <pageMargins left="0.25" right="0.25" top="0.25" bottom="0.25" header="0.25" footer="0.25"/>
  <pageSetup orientation="portrait" cellComments="atEnd"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59"/>
  <sheetViews>
    <sheetView showGridLines="0" workbookViewId="0">
      <selection activeCell="T18" sqref="T18"/>
    </sheetView>
  </sheetViews>
  <sheetFormatPr baseColWidth="10" defaultColWidth="9.140625" defaultRowHeight="15" x14ac:dyDescent="0.25"/>
  <cols>
    <col min="1" max="1" width="1.28515625" customWidth="1"/>
    <col min="2" max="2" width="32.28515625" customWidth="1"/>
    <col min="3" max="3" width="68" customWidth="1"/>
    <col min="4" max="4" width="26.85546875" customWidth="1"/>
    <col min="5" max="5" width="23.85546875" customWidth="1"/>
    <col min="6" max="6" width="0" hidden="1" customWidth="1"/>
  </cols>
  <sheetData>
    <row r="1" spans="1:5" ht="18" customHeight="1" x14ac:dyDescent="0.25">
      <c r="A1" s="333"/>
      <c r="B1" s="333"/>
      <c r="C1" s="339" t="s">
        <v>0</v>
      </c>
      <c r="D1" s="333"/>
      <c r="E1" s="333"/>
    </row>
    <row r="2" spans="1:5" ht="18" customHeight="1" x14ac:dyDescent="0.25">
      <c r="A2" s="333"/>
      <c r="B2" s="333"/>
      <c r="C2" s="339" t="s">
        <v>1</v>
      </c>
      <c r="D2" s="333"/>
      <c r="E2" s="333"/>
    </row>
    <row r="3" spans="1:5" ht="18" customHeight="1" x14ac:dyDescent="0.25">
      <c r="A3" s="333"/>
      <c r="B3" s="333"/>
      <c r="C3" s="339" t="s">
        <v>2</v>
      </c>
      <c r="D3" s="333"/>
      <c r="E3" s="333"/>
    </row>
    <row r="4" spans="1:5" x14ac:dyDescent="0.25">
      <c r="A4" s="128" t="s">
        <v>2</v>
      </c>
      <c r="B4" s="334" t="s">
        <v>2</v>
      </c>
      <c r="C4" s="333"/>
      <c r="D4" s="6" t="s">
        <v>2</v>
      </c>
      <c r="E4" s="6" t="s">
        <v>2</v>
      </c>
    </row>
    <row r="5" spans="1:5" x14ac:dyDescent="0.25">
      <c r="A5" s="128" t="s">
        <v>2</v>
      </c>
      <c r="B5" s="340" t="s">
        <v>38</v>
      </c>
      <c r="C5" s="333"/>
      <c r="D5" s="6" t="s">
        <v>2</v>
      </c>
      <c r="E5" s="6" t="s">
        <v>2</v>
      </c>
    </row>
    <row r="6" spans="1:5" x14ac:dyDescent="0.25">
      <c r="A6" s="128" t="s">
        <v>2</v>
      </c>
      <c r="B6" s="334" t="s">
        <v>2</v>
      </c>
      <c r="C6" s="333"/>
      <c r="D6" s="6" t="s">
        <v>2</v>
      </c>
      <c r="E6" s="6" t="s">
        <v>2</v>
      </c>
    </row>
    <row r="7" spans="1:5" ht="24" x14ac:dyDescent="0.25">
      <c r="A7" s="129" t="s">
        <v>2</v>
      </c>
      <c r="B7" s="376" t="s">
        <v>446</v>
      </c>
      <c r="C7" s="374"/>
      <c r="D7" s="37" t="s">
        <v>447</v>
      </c>
      <c r="E7" s="37" t="s">
        <v>157</v>
      </c>
    </row>
    <row r="8" spans="1:5" x14ac:dyDescent="0.25">
      <c r="A8" s="129" t="s">
        <v>2</v>
      </c>
      <c r="B8" s="373" t="s">
        <v>448</v>
      </c>
      <c r="C8" s="374"/>
      <c r="D8" s="130">
        <v>632300000</v>
      </c>
      <c r="E8" s="131">
        <v>9.5154583786465685E-2</v>
      </c>
    </row>
    <row r="9" spans="1:5" x14ac:dyDescent="0.25">
      <c r="A9" s="129" t="s">
        <v>2</v>
      </c>
      <c r="B9" s="375" t="s">
        <v>449</v>
      </c>
      <c r="C9" s="374"/>
      <c r="D9" s="120">
        <v>842658196.10000002</v>
      </c>
      <c r="E9" s="132">
        <v>0.12681130780349437</v>
      </c>
    </row>
    <row r="10" spans="1:5" x14ac:dyDescent="0.25">
      <c r="A10" s="129" t="s">
        <v>2</v>
      </c>
      <c r="B10" s="373" t="s">
        <v>450</v>
      </c>
      <c r="C10" s="374"/>
      <c r="D10" s="130">
        <v>545118586.29999995</v>
      </c>
      <c r="E10" s="131">
        <v>8.2034686372992396E-2</v>
      </c>
    </row>
    <row r="11" spans="1:5" x14ac:dyDescent="0.25">
      <c r="A11" s="129" t="s">
        <v>2</v>
      </c>
      <c r="B11" s="375" t="s">
        <v>451</v>
      </c>
      <c r="C11" s="374"/>
      <c r="D11" s="133">
        <v>63086400</v>
      </c>
      <c r="E11" s="134">
        <v>1.2E-2</v>
      </c>
    </row>
    <row r="12" spans="1:5" x14ac:dyDescent="0.25">
      <c r="A12" s="129" t="s">
        <v>2</v>
      </c>
      <c r="B12" s="375" t="s">
        <v>2</v>
      </c>
      <c r="C12" s="374"/>
      <c r="D12" s="31" t="s">
        <v>2</v>
      </c>
      <c r="E12" s="31" t="s">
        <v>2</v>
      </c>
    </row>
    <row r="13" spans="1:5" ht="24" x14ac:dyDescent="0.25">
      <c r="A13" s="129" t="s">
        <v>2</v>
      </c>
      <c r="B13" s="376" t="s">
        <v>452</v>
      </c>
      <c r="C13" s="374"/>
      <c r="D13" s="37" t="s">
        <v>447</v>
      </c>
      <c r="E13" s="37" t="s">
        <v>157</v>
      </c>
    </row>
    <row r="14" spans="1:5" x14ac:dyDescent="0.25">
      <c r="A14" s="129" t="s">
        <v>2</v>
      </c>
      <c r="B14" s="459" t="s">
        <v>305</v>
      </c>
      <c r="C14" s="374"/>
      <c r="D14" s="118">
        <v>632300000</v>
      </c>
      <c r="E14" s="135">
        <v>9.7596645929565531E-2</v>
      </c>
    </row>
    <row r="15" spans="1:5" x14ac:dyDescent="0.25">
      <c r="A15" s="129" t="s">
        <v>2</v>
      </c>
      <c r="B15" s="381" t="s">
        <v>453</v>
      </c>
      <c r="C15" s="374"/>
      <c r="D15" s="136">
        <v>652010586.50999999</v>
      </c>
      <c r="E15" s="137">
        <v>0.10063901052339842</v>
      </c>
    </row>
    <row r="16" spans="1:5" x14ac:dyDescent="0.25">
      <c r="A16" s="129" t="s">
        <v>2</v>
      </c>
      <c r="B16" s="338" t="s">
        <v>454</v>
      </c>
      <c r="C16" s="333"/>
      <c r="D16" s="120">
        <v>666194300.29999995</v>
      </c>
      <c r="E16" s="138">
        <v>0.10282829234014511</v>
      </c>
    </row>
    <row r="17" spans="1:5" x14ac:dyDescent="0.25">
      <c r="A17" s="129" t="s">
        <v>2</v>
      </c>
      <c r="B17" s="373" t="s">
        <v>455</v>
      </c>
      <c r="C17" s="374"/>
      <c r="D17" s="130">
        <v>10195458.390000001</v>
      </c>
      <c r="E17" s="131">
        <v>1.5736873993016736E-3</v>
      </c>
    </row>
    <row r="18" spans="1:5" x14ac:dyDescent="0.25">
      <c r="A18" s="129" t="s">
        <v>2</v>
      </c>
      <c r="B18" s="338" t="s">
        <v>456</v>
      </c>
      <c r="C18" s="333"/>
      <c r="D18" s="120">
        <v>19178286.129999999</v>
      </c>
      <c r="E18" s="138">
        <v>2.9602030696908232E-3</v>
      </c>
    </row>
    <row r="19" spans="1:5" x14ac:dyDescent="0.25">
      <c r="A19" s="129" t="s">
        <v>2</v>
      </c>
      <c r="B19" s="373" t="s">
        <v>457</v>
      </c>
      <c r="C19" s="374"/>
      <c r="D19" s="130">
        <v>0</v>
      </c>
      <c r="E19" s="131">
        <v>0</v>
      </c>
    </row>
    <row r="20" spans="1:5" x14ac:dyDescent="0.25">
      <c r="A20" s="129" t="s">
        <v>2</v>
      </c>
      <c r="B20" s="350" t="s">
        <v>458</v>
      </c>
      <c r="C20" s="333"/>
      <c r="D20" s="118">
        <v>695568044.82000005</v>
      </c>
      <c r="E20" s="139">
        <v>0.1073621828091376</v>
      </c>
    </row>
    <row r="21" spans="1:5" x14ac:dyDescent="0.25">
      <c r="A21" s="129" t="s">
        <v>2</v>
      </c>
      <c r="B21" s="381" t="s">
        <v>459</v>
      </c>
      <c r="C21" s="374"/>
      <c r="D21" s="136">
        <v>1979878631.3299999</v>
      </c>
      <c r="E21" s="137">
        <v>0.30559783926210154</v>
      </c>
    </row>
    <row r="22" spans="1:5" x14ac:dyDescent="0.25">
      <c r="A22" s="129" t="s">
        <v>2</v>
      </c>
      <c r="B22" s="350" t="s">
        <v>460</v>
      </c>
      <c r="C22" s="333"/>
      <c r="D22" s="118">
        <v>1347578631.3299999</v>
      </c>
      <c r="E22" s="139">
        <v>0.20800119333253603</v>
      </c>
    </row>
    <row r="23" spans="1:5" x14ac:dyDescent="0.25">
      <c r="A23" s="129" t="s">
        <v>2</v>
      </c>
      <c r="B23" s="350" t="s">
        <v>2</v>
      </c>
      <c r="C23" s="333"/>
      <c r="D23" s="140" t="s">
        <v>2</v>
      </c>
      <c r="E23" s="2" t="s">
        <v>2</v>
      </c>
    </row>
    <row r="24" spans="1:5" x14ac:dyDescent="0.25">
      <c r="A24" s="129" t="s">
        <v>2</v>
      </c>
      <c r="B24" s="381" t="s">
        <v>461</v>
      </c>
      <c r="C24" s="374"/>
      <c r="D24" s="55" t="s">
        <v>2</v>
      </c>
      <c r="E24" s="136">
        <v>6478706250.3800001</v>
      </c>
    </row>
    <row r="25" spans="1:5" x14ac:dyDescent="0.25">
      <c r="A25" s="129" t="s">
        <v>2</v>
      </c>
      <c r="B25" s="338" t="s">
        <v>2</v>
      </c>
      <c r="C25" s="333"/>
      <c r="D25" s="2" t="s">
        <v>2</v>
      </c>
      <c r="E25" s="2" t="s">
        <v>2</v>
      </c>
    </row>
    <row r="26" spans="1:5" x14ac:dyDescent="0.25">
      <c r="A26" s="129" t="s">
        <v>2</v>
      </c>
      <c r="B26" s="390" t="s">
        <v>462</v>
      </c>
      <c r="C26" s="333"/>
      <c r="D26" s="69" t="s">
        <v>2</v>
      </c>
      <c r="E26" s="12" t="s">
        <v>463</v>
      </c>
    </row>
    <row r="27" spans="1:5" x14ac:dyDescent="0.25">
      <c r="A27" s="129" t="s">
        <v>2</v>
      </c>
      <c r="B27" s="338" t="s">
        <v>464</v>
      </c>
      <c r="C27" s="333"/>
      <c r="D27" s="2" t="s">
        <v>2</v>
      </c>
      <c r="E27" s="120">
        <v>281576830.04000002</v>
      </c>
    </row>
    <row r="28" spans="1:5" x14ac:dyDescent="0.25">
      <c r="A28" s="129" t="s">
        <v>2</v>
      </c>
      <c r="B28" s="384" t="s">
        <v>465</v>
      </c>
      <c r="C28" s="333"/>
      <c r="D28" s="45" t="s">
        <v>2</v>
      </c>
      <c r="E28" s="125">
        <v>14863702.710000001</v>
      </c>
    </row>
    <row r="29" spans="1:5" x14ac:dyDescent="0.25">
      <c r="A29" s="129" t="s">
        <v>2</v>
      </c>
      <c r="B29" s="338" t="s">
        <v>2</v>
      </c>
      <c r="C29" s="333"/>
      <c r="D29" s="2" t="s">
        <v>2</v>
      </c>
      <c r="E29" s="2" t="s">
        <v>2</v>
      </c>
    </row>
    <row r="30" spans="1:5" x14ac:dyDescent="0.25">
      <c r="A30" s="129" t="s">
        <v>2</v>
      </c>
      <c r="B30" s="340" t="s">
        <v>466</v>
      </c>
      <c r="C30" s="333"/>
      <c r="D30" s="16" t="s">
        <v>2</v>
      </c>
      <c r="E30" s="2" t="s">
        <v>2</v>
      </c>
    </row>
    <row r="31" spans="1:5" x14ac:dyDescent="0.25">
      <c r="A31" s="129" t="s">
        <v>2</v>
      </c>
      <c r="B31" s="338" t="s">
        <v>2</v>
      </c>
      <c r="C31" s="333"/>
      <c r="D31" s="2" t="s">
        <v>2</v>
      </c>
      <c r="E31" s="2" t="s">
        <v>2</v>
      </c>
    </row>
    <row r="32" spans="1:5" x14ac:dyDescent="0.25">
      <c r="A32" s="129" t="s">
        <v>2</v>
      </c>
      <c r="B32" s="390" t="s">
        <v>467</v>
      </c>
      <c r="C32" s="333"/>
      <c r="D32" s="91" t="s">
        <v>2</v>
      </c>
      <c r="E32" s="116" t="s">
        <v>468</v>
      </c>
    </row>
    <row r="33" spans="1:5" x14ac:dyDescent="0.25">
      <c r="A33" s="129" t="s">
        <v>2</v>
      </c>
      <c r="B33" s="385" t="s">
        <v>469</v>
      </c>
      <c r="C33" s="333"/>
      <c r="D33" s="45" t="s">
        <v>2</v>
      </c>
      <c r="E33" s="119">
        <v>67086520</v>
      </c>
    </row>
    <row r="34" spans="1:5" x14ac:dyDescent="0.25">
      <c r="A34" s="129" t="s">
        <v>2</v>
      </c>
      <c r="B34" s="457" t="s">
        <v>470</v>
      </c>
      <c r="C34" s="333"/>
      <c r="D34" s="129" t="s">
        <v>2</v>
      </c>
      <c r="E34" s="141">
        <v>63086400</v>
      </c>
    </row>
    <row r="35" spans="1:5" x14ac:dyDescent="0.25">
      <c r="A35" s="129" t="s">
        <v>2</v>
      </c>
      <c r="B35" s="384" t="s">
        <v>471</v>
      </c>
      <c r="C35" s="333"/>
      <c r="D35" s="38" t="s">
        <v>2</v>
      </c>
      <c r="E35" s="125">
        <v>4000000</v>
      </c>
    </row>
    <row r="36" spans="1:5" x14ac:dyDescent="0.25">
      <c r="A36" s="129" t="s">
        <v>2</v>
      </c>
      <c r="B36" s="457" t="s">
        <v>472</v>
      </c>
      <c r="C36" s="333"/>
      <c r="D36" s="142" t="s">
        <v>2</v>
      </c>
      <c r="E36" s="141">
        <v>120</v>
      </c>
    </row>
    <row r="37" spans="1:5" x14ac:dyDescent="0.25">
      <c r="A37" s="129" t="s">
        <v>2</v>
      </c>
      <c r="B37" s="385" t="s">
        <v>473</v>
      </c>
      <c r="C37" s="333"/>
      <c r="D37" s="45" t="s">
        <v>2</v>
      </c>
      <c r="E37" s="119">
        <v>61573531.43</v>
      </c>
    </row>
    <row r="38" spans="1:5" x14ac:dyDescent="0.25">
      <c r="A38" s="129" t="s">
        <v>2</v>
      </c>
      <c r="B38" s="457" t="s">
        <v>470</v>
      </c>
      <c r="C38" s="333"/>
      <c r="D38" s="129" t="s">
        <v>2</v>
      </c>
      <c r="E38" s="141">
        <v>61573531.43</v>
      </c>
    </row>
    <row r="39" spans="1:5" x14ac:dyDescent="0.25">
      <c r="A39" s="129" t="s">
        <v>2</v>
      </c>
      <c r="B39" s="385" t="s">
        <v>474</v>
      </c>
      <c r="C39" s="333"/>
      <c r="D39" s="38" t="s">
        <v>2</v>
      </c>
      <c r="E39" s="119">
        <v>65772527.100000001</v>
      </c>
    </row>
    <row r="40" spans="1:5" x14ac:dyDescent="0.25">
      <c r="A40" s="129" t="s">
        <v>2</v>
      </c>
      <c r="B40" s="457" t="s">
        <v>470</v>
      </c>
      <c r="C40" s="333"/>
      <c r="D40" s="129" t="s">
        <v>2</v>
      </c>
      <c r="E40" s="141">
        <v>61772337.100000001</v>
      </c>
    </row>
    <row r="41" spans="1:5" x14ac:dyDescent="0.25">
      <c r="A41" s="129" t="s">
        <v>2</v>
      </c>
      <c r="B41" s="384" t="s">
        <v>471</v>
      </c>
      <c r="C41" s="333"/>
      <c r="D41" s="38" t="s">
        <v>2</v>
      </c>
      <c r="E41" s="125">
        <v>4000000</v>
      </c>
    </row>
    <row r="42" spans="1:5" x14ac:dyDescent="0.25">
      <c r="A42" s="129" t="s">
        <v>2</v>
      </c>
      <c r="B42" s="457" t="s">
        <v>472</v>
      </c>
      <c r="C42" s="333"/>
      <c r="D42" s="129" t="s">
        <v>2</v>
      </c>
      <c r="E42" s="141">
        <v>190</v>
      </c>
    </row>
    <row r="43" spans="1:5" x14ac:dyDescent="0.25">
      <c r="A43" s="129" t="s">
        <v>2</v>
      </c>
      <c r="B43" s="385" t="s">
        <v>475</v>
      </c>
      <c r="C43" s="333"/>
      <c r="D43" s="45" t="s">
        <v>2</v>
      </c>
      <c r="E43" s="143">
        <v>-198795.67</v>
      </c>
    </row>
    <row r="44" spans="1:5" x14ac:dyDescent="0.25">
      <c r="A44" s="129" t="s">
        <v>2</v>
      </c>
      <c r="B44" s="457" t="s">
        <v>476</v>
      </c>
      <c r="C44" s="333"/>
      <c r="D44" s="129" t="s">
        <v>2</v>
      </c>
      <c r="E44" s="144">
        <v>-428496.04</v>
      </c>
    </row>
    <row r="45" spans="1:5" x14ac:dyDescent="0.25">
      <c r="A45" s="129" t="s">
        <v>2</v>
      </c>
      <c r="B45" s="384" t="s">
        <v>477</v>
      </c>
      <c r="C45" s="333"/>
      <c r="D45" s="38" t="s">
        <v>2</v>
      </c>
      <c r="E45" s="125">
        <v>0</v>
      </c>
    </row>
    <row r="46" spans="1:5" x14ac:dyDescent="0.25">
      <c r="A46" s="129" t="s">
        <v>2</v>
      </c>
      <c r="B46" s="457" t="s">
        <v>478</v>
      </c>
      <c r="C46" s="333"/>
      <c r="D46" s="129" t="s">
        <v>2</v>
      </c>
      <c r="E46" s="141">
        <v>229690.37</v>
      </c>
    </row>
    <row r="47" spans="1:5" x14ac:dyDescent="0.25">
      <c r="A47" s="129" t="s">
        <v>2</v>
      </c>
      <c r="B47" s="384" t="s">
        <v>479</v>
      </c>
      <c r="C47" s="333"/>
      <c r="D47" s="38" t="s">
        <v>2</v>
      </c>
      <c r="E47" s="122">
        <v>-6632584.0199999996</v>
      </c>
    </row>
    <row r="48" spans="1:5" x14ac:dyDescent="0.25">
      <c r="A48" s="129" t="s">
        <v>2</v>
      </c>
      <c r="B48" s="457" t="s">
        <v>480</v>
      </c>
      <c r="C48" s="333"/>
      <c r="D48" s="129" t="s">
        <v>2</v>
      </c>
      <c r="E48" s="141">
        <v>6632584.0199999996</v>
      </c>
    </row>
    <row r="49" spans="1:5" x14ac:dyDescent="0.25">
      <c r="A49" s="129" t="s">
        <v>2</v>
      </c>
      <c r="B49" s="384" t="s">
        <v>481</v>
      </c>
      <c r="C49" s="333"/>
      <c r="D49" s="38" t="s">
        <v>2</v>
      </c>
      <c r="E49" s="125">
        <v>0</v>
      </c>
    </row>
    <row r="50" spans="1:5" x14ac:dyDescent="0.25">
      <c r="A50" s="129" t="s">
        <v>2</v>
      </c>
      <c r="B50" s="457" t="s">
        <v>482</v>
      </c>
      <c r="C50" s="333"/>
      <c r="D50" s="129" t="s">
        <v>2</v>
      </c>
      <c r="E50" s="141">
        <v>0</v>
      </c>
    </row>
    <row r="51" spans="1:5" x14ac:dyDescent="0.25">
      <c r="A51" s="129" t="s">
        <v>2</v>
      </c>
      <c r="B51" s="384" t="s">
        <v>483</v>
      </c>
      <c r="C51" s="333"/>
      <c r="D51" s="38" t="s">
        <v>2</v>
      </c>
      <c r="E51" s="125">
        <v>0</v>
      </c>
    </row>
    <row r="52" spans="1:5" x14ac:dyDescent="0.25">
      <c r="A52" s="129" t="s">
        <v>2</v>
      </c>
      <c r="B52" s="457" t="s">
        <v>484</v>
      </c>
      <c r="C52" s="333"/>
      <c r="D52" s="129" t="s">
        <v>2</v>
      </c>
      <c r="E52" s="141">
        <v>10</v>
      </c>
    </row>
    <row r="53" spans="1:5" x14ac:dyDescent="0.25">
      <c r="A53" s="129" t="s">
        <v>2</v>
      </c>
      <c r="B53" s="385" t="s">
        <v>445</v>
      </c>
      <c r="C53" s="333"/>
      <c r="D53" s="45" t="s">
        <v>2</v>
      </c>
      <c r="E53" s="119">
        <v>65573731.43</v>
      </c>
    </row>
    <row r="54" spans="1:5" x14ac:dyDescent="0.25">
      <c r="A54" s="129" t="s">
        <v>2</v>
      </c>
      <c r="B54" s="457" t="s">
        <v>470</v>
      </c>
      <c r="C54" s="333"/>
      <c r="D54" s="129" t="s">
        <v>2</v>
      </c>
      <c r="E54" s="141">
        <v>61573531.43</v>
      </c>
    </row>
    <row r="55" spans="1:5" x14ac:dyDescent="0.25">
      <c r="A55" s="129" t="s">
        <v>2</v>
      </c>
      <c r="B55" s="384" t="s">
        <v>471</v>
      </c>
      <c r="C55" s="333"/>
      <c r="D55" s="38" t="s">
        <v>2</v>
      </c>
      <c r="E55" s="125">
        <v>4000000</v>
      </c>
    </row>
    <row r="56" spans="1:5" x14ac:dyDescent="0.25">
      <c r="A56" s="129" t="s">
        <v>2</v>
      </c>
      <c r="B56" s="457" t="s">
        <v>472</v>
      </c>
      <c r="C56" s="333"/>
      <c r="D56" s="129" t="s">
        <v>2</v>
      </c>
      <c r="E56" s="141">
        <v>200</v>
      </c>
    </row>
    <row r="57" spans="1:5" x14ac:dyDescent="0.25">
      <c r="A57" s="129" t="s">
        <v>2</v>
      </c>
      <c r="B57" s="385" t="s">
        <v>485</v>
      </c>
      <c r="C57" s="333"/>
      <c r="D57" s="45" t="s">
        <v>2</v>
      </c>
      <c r="E57" s="145">
        <v>1.2000000000272844E-2</v>
      </c>
    </row>
    <row r="58" spans="1:5" x14ac:dyDescent="0.25">
      <c r="A58" s="129" t="s">
        <v>2</v>
      </c>
      <c r="B58" s="458" t="s">
        <v>486</v>
      </c>
      <c r="C58" s="333"/>
      <c r="D58" s="142" t="s">
        <v>2</v>
      </c>
      <c r="E58" s="146">
        <v>1.2E-2</v>
      </c>
    </row>
    <row r="59" spans="1:5" x14ac:dyDescent="0.25">
      <c r="A59" s="129" t="s">
        <v>2</v>
      </c>
      <c r="B59" s="385" t="s">
        <v>487</v>
      </c>
      <c r="C59" s="333"/>
      <c r="D59" s="45" t="s">
        <v>2</v>
      </c>
      <c r="E59" s="119">
        <v>0</v>
      </c>
    </row>
  </sheetData>
  <sheetProtection sheet="1" objects="1" scenarios="1"/>
  <mergeCells count="60">
    <mergeCell ref="A1:B3"/>
    <mergeCell ref="C1:E1"/>
    <mergeCell ref="C2:E2"/>
    <mergeCell ref="C3:E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s>
  <pageMargins left="0.25" right="0.25" top="0.25" bottom="0.25" header="0.25" footer="0.25"/>
  <pageSetup scale="66" orientation="portrait" cellComments="atEnd"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50"/>
  <sheetViews>
    <sheetView showGridLines="0" workbookViewId="0">
      <selection activeCell="T18" sqref="T18"/>
    </sheetView>
  </sheetViews>
  <sheetFormatPr baseColWidth="10" defaultColWidth="9.140625" defaultRowHeight="15" x14ac:dyDescent="0.25"/>
  <cols>
    <col min="1" max="1" width="0.140625" customWidth="1"/>
    <col min="2" max="2" width="33.42578125" customWidth="1"/>
    <col min="3" max="3" width="103.5703125" customWidth="1"/>
    <col min="4" max="4" width="0.140625" customWidth="1"/>
    <col min="5" max="5" width="22.5703125" customWidth="1"/>
    <col min="6" max="6" width="0.140625" customWidth="1"/>
    <col min="7" max="7" width="22.5703125" customWidth="1"/>
    <col min="8" max="8" width="0.140625" customWidth="1"/>
  </cols>
  <sheetData>
    <row r="1" spans="1:8" ht="18" customHeight="1" x14ac:dyDescent="0.25">
      <c r="A1" s="333"/>
      <c r="B1" s="333"/>
      <c r="C1" s="339" t="s">
        <v>0</v>
      </c>
      <c r="D1" s="333"/>
      <c r="E1" s="333"/>
      <c r="F1" s="333"/>
      <c r="G1" s="333"/>
      <c r="H1" s="333"/>
    </row>
    <row r="2" spans="1:8" ht="18" customHeight="1" x14ac:dyDescent="0.25">
      <c r="A2" s="333"/>
      <c r="B2" s="333"/>
      <c r="C2" s="339" t="s">
        <v>1</v>
      </c>
      <c r="D2" s="333"/>
      <c r="E2" s="333"/>
      <c r="F2" s="333"/>
      <c r="G2" s="333"/>
      <c r="H2" s="333"/>
    </row>
    <row r="3" spans="1:8" ht="18" customHeight="1" x14ac:dyDescent="0.25">
      <c r="A3" s="333"/>
      <c r="B3" s="333"/>
      <c r="C3" s="339" t="s">
        <v>2</v>
      </c>
      <c r="D3" s="333"/>
      <c r="E3" s="333"/>
      <c r="F3" s="333"/>
      <c r="G3" s="333"/>
      <c r="H3" s="333"/>
    </row>
    <row r="4" spans="1:8" ht="2.85" customHeight="1" x14ac:dyDescent="0.25"/>
    <row r="5" spans="1:8" ht="18" customHeight="1" x14ac:dyDescent="0.25">
      <c r="B5" s="477" t="s">
        <v>2</v>
      </c>
      <c r="C5" s="378"/>
      <c r="D5" s="374"/>
      <c r="E5" s="476" t="s">
        <v>2</v>
      </c>
      <c r="F5" s="374"/>
      <c r="G5" s="476" t="s">
        <v>2</v>
      </c>
      <c r="H5" s="374"/>
    </row>
    <row r="6" spans="1:8" ht="18" customHeight="1" x14ac:dyDescent="0.25">
      <c r="B6" s="475" t="s">
        <v>488</v>
      </c>
      <c r="C6" s="378"/>
      <c r="D6" s="374"/>
      <c r="E6" s="476" t="s">
        <v>2</v>
      </c>
      <c r="F6" s="374"/>
      <c r="G6" s="476" t="s">
        <v>2</v>
      </c>
      <c r="H6" s="374"/>
    </row>
    <row r="7" spans="1:8" ht="18" customHeight="1" x14ac:dyDescent="0.25">
      <c r="B7" s="477" t="s">
        <v>2</v>
      </c>
      <c r="C7" s="378"/>
      <c r="D7" s="374"/>
      <c r="E7" s="476" t="s">
        <v>2</v>
      </c>
      <c r="F7" s="374"/>
      <c r="G7" s="476" t="s">
        <v>2</v>
      </c>
      <c r="H7" s="374"/>
    </row>
    <row r="8" spans="1:8" ht="19.149999999999999" customHeight="1" x14ac:dyDescent="0.25">
      <c r="B8" s="376" t="s">
        <v>489</v>
      </c>
      <c r="C8" s="378"/>
      <c r="D8" s="374"/>
      <c r="E8" s="377" t="s">
        <v>490</v>
      </c>
      <c r="F8" s="374"/>
      <c r="G8" s="377" t="s">
        <v>491</v>
      </c>
      <c r="H8" s="374"/>
    </row>
    <row r="9" spans="1:8" ht="18" customHeight="1" x14ac:dyDescent="0.25">
      <c r="B9" s="373" t="s">
        <v>492</v>
      </c>
      <c r="C9" s="378"/>
      <c r="D9" s="374"/>
      <c r="E9" s="474">
        <v>4498827619.0500002</v>
      </c>
      <c r="F9" s="374"/>
      <c r="G9" s="474">
        <v>632300000</v>
      </c>
      <c r="H9" s="374"/>
    </row>
    <row r="10" spans="1:8" ht="18" customHeight="1" x14ac:dyDescent="0.25">
      <c r="B10" s="375" t="s">
        <v>493</v>
      </c>
      <c r="C10" s="378"/>
      <c r="D10" s="374"/>
      <c r="E10" s="456" t="s">
        <v>494</v>
      </c>
      <c r="F10" s="333"/>
      <c r="G10" s="456" t="s">
        <v>494</v>
      </c>
      <c r="H10" s="333"/>
    </row>
    <row r="11" spans="1:8" ht="18" customHeight="1" x14ac:dyDescent="0.25">
      <c r="B11" s="373" t="s">
        <v>495</v>
      </c>
      <c r="C11" s="378"/>
      <c r="D11" s="374"/>
      <c r="E11" s="473" t="s">
        <v>496</v>
      </c>
      <c r="F11" s="374"/>
      <c r="G11" s="473" t="s">
        <v>496</v>
      </c>
      <c r="H11" s="374"/>
    </row>
    <row r="12" spans="1:8" ht="18" customHeight="1" x14ac:dyDescent="0.25">
      <c r="B12" s="375" t="s">
        <v>497</v>
      </c>
      <c r="C12" s="378"/>
      <c r="D12" s="374"/>
      <c r="E12" s="471">
        <v>-2488780.86</v>
      </c>
      <c r="F12" s="374"/>
      <c r="G12" s="471">
        <v>-284394.68</v>
      </c>
      <c r="H12" s="374"/>
    </row>
    <row r="13" spans="1:8" ht="18" customHeight="1" x14ac:dyDescent="0.25">
      <c r="B13" s="375" t="s">
        <v>2</v>
      </c>
      <c r="C13" s="378"/>
      <c r="D13" s="374"/>
      <c r="E13" s="472" t="s">
        <v>2</v>
      </c>
      <c r="F13" s="374"/>
      <c r="G13" s="472" t="s">
        <v>2</v>
      </c>
      <c r="H13" s="374"/>
    </row>
    <row r="14" spans="1:8" ht="0.95" customHeight="1" x14ac:dyDescent="0.25"/>
    <row r="15" spans="1:8" ht="30.75" customHeight="1" x14ac:dyDescent="0.25">
      <c r="A15" s="376" t="s">
        <v>498</v>
      </c>
      <c r="B15" s="378"/>
      <c r="C15" s="374"/>
      <c r="D15" s="377" t="s">
        <v>499</v>
      </c>
      <c r="E15" s="374"/>
      <c r="F15" s="377" t="s">
        <v>500</v>
      </c>
      <c r="G15" s="374"/>
    </row>
    <row r="16" spans="1:8" ht="36" customHeight="1" x14ac:dyDescent="0.25">
      <c r="A16" s="463" t="s">
        <v>501</v>
      </c>
      <c r="B16" s="333"/>
      <c r="C16" s="345"/>
      <c r="D16" s="468">
        <v>10.07</v>
      </c>
      <c r="E16" s="345"/>
      <c r="F16" s="465">
        <v>10.07</v>
      </c>
      <c r="G16" s="333"/>
    </row>
    <row r="17" spans="1:7" ht="36" customHeight="1" x14ac:dyDescent="0.25">
      <c r="A17" s="460" t="s">
        <v>502</v>
      </c>
      <c r="B17" s="333"/>
      <c r="C17" s="345"/>
      <c r="D17" s="461">
        <v>380199647.39999998</v>
      </c>
      <c r="E17" s="345"/>
      <c r="F17" s="462">
        <v>380199657.47000003</v>
      </c>
      <c r="G17" s="333"/>
    </row>
    <row r="18" spans="1:7" ht="36" customHeight="1" x14ac:dyDescent="0.25">
      <c r="A18" s="463" t="s">
        <v>503</v>
      </c>
      <c r="B18" s="333"/>
      <c r="C18" s="345"/>
      <c r="D18" s="468">
        <v>0</v>
      </c>
      <c r="E18" s="345"/>
      <c r="F18" s="465">
        <v>380199657.47000003</v>
      </c>
      <c r="G18" s="333"/>
    </row>
    <row r="19" spans="1:7" ht="36" customHeight="1" x14ac:dyDescent="0.25">
      <c r="A19" s="460" t="s">
        <v>504</v>
      </c>
      <c r="B19" s="333"/>
      <c r="C19" s="345"/>
      <c r="D19" s="461">
        <v>2773175.54</v>
      </c>
      <c r="E19" s="345"/>
      <c r="F19" s="462">
        <v>382972833.00999999</v>
      </c>
      <c r="G19" s="333"/>
    </row>
    <row r="20" spans="1:7" ht="36" customHeight="1" x14ac:dyDescent="0.25">
      <c r="A20" s="463" t="s">
        <v>505</v>
      </c>
      <c r="B20" s="333"/>
      <c r="C20" s="345"/>
      <c r="D20" s="464">
        <v>-6522425.4000000004</v>
      </c>
      <c r="E20" s="345"/>
      <c r="F20" s="465">
        <v>376450407.61000001</v>
      </c>
      <c r="G20" s="333"/>
    </row>
    <row r="21" spans="1:7" ht="36" customHeight="1" x14ac:dyDescent="0.25">
      <c r="A21" s="460" t="s">
        <v>506</v>
      </c>
      <c r="B21" s="333"/>
      <c r="C21" s="345"/>
      <c r="D21" s="461">
        <v>0</v>
      </c>
      <c r="E21" s="345"/>
      <c r="F21" s="462">
        <v>376450407.61000001</v>
      </c>
      <c r="G21" s="333"/>
    </row>
    <row r="22" spans="1:7" ht="36" customHeight="1" x14ac:dyDescent="0.25">
      <c r="A22" s="463" t="s">
        <v>507</v>
      </c>
      <c r="B22" s="333"/>
      <c r="C22" s="345"/>
      <c r="D22" s="468">
        <v>408.78</v>
      </c>
      <c r="E22" s="345"/>
      <c r="F22" s="465">
        <v>376450816.38999999</v>
      </c>
      <c r="G22" s="333"/>
    </row>
    <row r="23" spans="1:7" ht="36" customHeight="1" x14ac:dyDescent="0.25">
      <c r="A23" s="460" t="s">
        <v>508</v>
      </c>
      <c r="B23" s="333"/>
      <c r="C23" s="345"/>
      <c r="D23" s="469">
        <v>-3519737.12</v>
      </c>
      <c r="E23" s="345"/>
      <c r="F23" s="462">
        <v>372931079.26999998</v>
      </c>
      <c r="G23" s="333"/>
    </row>
    <row r="24" spans="1:7" ht="36" customHeight="1" x14ac:dyDescent="0.25">
      <c r="A24" s="463" t="s">
        <v>509</v>
      </c>
      <c r="B24" s="333"/>
      <c r="C24" s="345"/>
      <c r="D24" s="464">
        <v>-3112846.9</v>
      </c>
      <c r="E24" s="345"/>
      <c r="F24" s="465">
        <v>369818232.37</v>
      </c>
      <c r="G24" s="333"/>
    </row>
    <row r="25" spans="1:7" ht="36" customHeight="1" x14ac:dyDescent="0.25">
      <c r="A25" s="460" t="s">
        <v>510</v>
      </c>
      <c r="B25" s="333"/>
      <c r="C25" s="345"/>
      <c r="D25" s="461">
        <v>0</v>
      </c>
      <c r="E25" s="345"/>
      <c r="F25" s="462">
        <v>369818232.37</v>
      </c>
      <c r="G25" s="333"/>
    </row>
    <row r="26" spans="1:7" ht="18" customHeight="1" x14ac:dyDescent="0.25">
      <c r="A26" s="437" t="s">
        <v>2</v>
      </c>
      <c r="B26" s="333"/>
      <c r="C26" s="345"/>
      <c r="D26" s="437" t="s">
        <v>2</v>
      </c>
      <c r="E26" s="345"/>
      <c r="F26" s="457" t="s">
        <v>2</v>
      </c>
      <c r="G26" s="333"/>
    </row>
    <row r="27" spans="1:7" ht="30.75" customHeight="1" x14ac:dyDescent="0.25">
      <c r="A27" s="408" t="s">
        <v>511</v>
      </c>
      <c r="B27" s="333"/>
      <c r="C27" s="345"/>
      <c r="D27" s="422" t="s">
        <v>499</v>
      </c>
      <c r="E27" s="345"/>
      <c r="F27" s="470" t="s">
        <v>500</v>
      </c>
      <c r="G27" s="333"/>
    </row>
    <row r="28" spans="1:7" ht="36" customHeight="1" x14ac:dyDescent="0.25">
      <c r="A28" s="460" t="s">
        <v>512</v>
      </c>
      <c r="B28" s="333"/>
      <c r="C28" s="345"/>
      <c r="D28" s="461">
        <v>0</v>
      </c>
      <c r="E28" s="345"/>
      <c r="F28" s="462">
        <v>369818232.37</v>
      </c>
      <c r="G28" s="333"/>
    </row>
    <row r="29" spans="1:7" ht="36" customHeight="1" x14ac:dyDescent="0.25">
      <c r="A29" s="463" t="s">
        <v>513</v>
      </c>
      <c r="B29" s="333"/>
      <c r="C29" s="345"/>
      <c r="D29" s="468">
        <v>0</v>
      </c>
      <c r="E29" s="345"/>
      <c r="F29" s="465">
        <v>369818232.37</v>
      </c>
      <c r="G29" s="333"/>
    </row>
    <row r="30" spans="1:7" ht="36" customHeight="1" x14ac:dyDescent="0.25">
      <c r="A30" s="460" t="s">
        <v>514</v>
      </c>
      <c r="B30" s="333"/>
      <c r="C30" s="345"/>
      <c r="D30" s="461">
        <v>0</v>
      </c>
      <c r="E30" s="345"/>
      <c r="F30" s="462">
        <v>369818232.37</v>
      </c>
      <c r="G30" s="333"/>
    </row>
    <row r="31" spans="1:7" ht="36" customHeight="1" x14ac:dyDescent="0.25">
      <c r="A31" s="463" t="s">
        <v>515</v>
      </c>
      <c r="B31" s="333"/>
      <c r="C31" s="345"/>
      <c r="D31" s="464">
        <v>-5342156.92</v>
      </c>
      <c r="E31" s="345"/>
      <c r="F31" s="465">
        <v>364476075.44999999</v>
      </c>
      <c r="G31" s="333"/>
    </row>
    <row r="32" spans="1:7" ht="36" customHeight="1" x14ac:dyDescent="0.25">
      <c r="A32" s="460" t="s">
        <v>516</v>
      </c>
      <c r="B32" s="333"/>
      <c r="C32" s="345"/>
      <c r="D32" s="469">
        <v>-24770.14</v>
      </c>
      <c r="E32" s="345"/>
      <c r="F32" s="462">
        <v>364451305.31</v>
      </c>
      <c r="G32" s="333"/>
    </row>
    <row r="33" spans="1:7" ht="36" customHeight="1" x14ac:dyDescent="0.25">
      <c r="A33" s="463" t="s">
        <v>517</v>
      </c>
      <c r="B33" s="333"/>
      <c r="C33" s="345"/>
      <c r="D33" s="468">
        <v>0</v>
      </c>
      <c r="E33" s="345"/>
      <c r="F33" s="465">
        <v>364451305.31</v>
      </c>
      <c r="G33" s="333"/>
    </row>
    <row r="34" spans="1:7" ht="36" customHeight="1" x14ac:dyDescent="0.25">
      <c r="A34" s="460" t="s">
        <v>518</v>
      </c>
      <c r="B34" s="333"/>
      <c r="C34" s="345"/>
      <c r="D34" s="469">
        <v>-20552989.100000001</v>
      </c>
      <c r="E34" s="345"/>
      <c r="F34" s="462">
        <v>343898316.20999998</v>
      </c>
      <c r="G34" s="333"/>
    </row>
    <row r="35" spans="1:7" ht="36" customHeight="1" x14ac:dyDescent="0.25">
      <c r="A35" s="463" t="s">
        <v>519</v>
      </c>
      <c r="B35" s="333"/>
      <c r="C35" s="345"/>
      <c r="D35" s="464">
        <v>-3358931.77</v>
      </c>
      <c r="E35" s="345"/>
      <c r="F35" s="465">
        <v>340539384.44</v>
      </c>
      <c r="G35" s="333"/>
    </row>
    <row r="36" spans="1:7" ht="36" customHeight="1" x14ac:dyDescent="0.25">
      <c r="A36" s="460" t="s">
        <v>520</v>
      </c>
      <c r="B36" s="333"/>
      <c r="C36" s="345"/>
      <c r="D36" s="461">
        <v>0</v>
      </c>
      <c r="E36" s="345"/>
      <c r="F36" s="462">
        <v>340539384.44</v>
      </c>
      <c r="G36" s="333"/>
    </row>
    <row r="37" spans="1:7" ht="36" customHeight="1" x14ac:dyDescent="0.25">
      <c r="A37" s="463" t="s">
        <v>521</v>
      </c>
      <c r="B37" s="333"/>
      <c r="C37" s="345"/>
      <c r="D37" s="464">
        <v>-288468989.22000003</v>
      </c>
      <c r="E37" s="345"/>
      <c r="F37" s="465">
        <v>52070395.219999999</v>
      </c>
      <c r="G37" s="333"/>
    </row>
    <row r="38" spans="1:7" ht="36" customHeight="1" x14ac:dyDescent="0.25">
      <c r="A38" s="460" t="s">
        <v>522</v>
      </c>
      <c r="B38" s="333"/>
      <c r="C38" s="345"/>
      <c r="D38" s="469">
        <v>-14352985.880000001</v>
      </c>
      <c r="E38" s="345"/>
      <c r="F38" s="462">
        <v>37717409.340000004</v>
      </c>
      <c r="G38" s="333"/>
    </row>
    <row r="39" spans="1:7" ht="36" customHeight="1" x14ac:dyDescent="0.25">
      <c r="A39" s="463" t="s">
        <v>523</v>
      </c>
      <c r="B39" s="333"/>
      <c r="C39" s="345"/>
      <c r="D39" s="468">
        <v>0</v>
      </c>
      <c r="E39" s="345"/>
      <c r="F39" s="465">
        <v>37717409.340000004</v>
      </c>
      <c r="G39" s="333"/>
    </row>
    <row r="40" spans="1:7" ht="36" customHeight="1" x14ac:dyDescent="0.25">
      <c r="A40" s="460" t="s">
        <v>524</v>
      </c>
      <c r="B40" s="333"/>
      <c r="C40" s="345"/>
      <c r="D40" s="469">
        <v>-4421301.13</v>
      </c>
      <c r="E40" s="345"/>
      <c r="F40" s="462">
        <v>33296108.210000001</v>
      </c>
      <c r="G40" s="333"/>
    </row>
    <row r="41" spans="1:7" ht="36" customHeight="1" x14ac:dyDescent="0.25">
      <c r="A41" s="463" t="s">
        <v>525</v>
      </c>
      <c r="B41" s="333"/>
      <c r="C41" s="345"/>
      <c r="D41" s="464">
        <v>-33296108.210000001</v>
      </c>
      <c r="E41" s="345"/>
      <c r="F41" s="465">
        <v>0</v>
      </c>
      <c r="G41" s="333"/>
    </row>
    <row r="42" spans="1:7" ht="36" customHeight="1" x14ac:dyDescent="0.25">
      <c r="A42" s="460" t="s">
        <v>526</v>
      </c>
      <c r="B42" s="333"/>
      <c r="C42" s="345"/>
      <c r="D42" s="461">
        <v>0</v>
      </c>
      <c r="E42" s="345"/>
      <c r="F42" s="462">
        <v>0</v>
      </c>
      <c r="G42" s="333"/>
    </row>
    <row r="43" spans="1:7" ht="18" customHeight="1" x14ac:dyDescent="0.25">
      <c r="A43" s="411" t="s">
        <v>2</v>
      </c>
      <c r="B43" s="333"/>
      <c r="C43" s="345"/>
      <c r="D43" s="466" t="s">
        <v>2</v>
      </c>
      <c r="E43" s="345"/>
      <c r="F43" s="456" t="s">
        <v>2</v>
      </c>
      <c r="G43" s="333"/>
    </row>
    <row r="44" spans="1:7" ht="30.75" customHeight="1" x14ac:dyDescent="0.25">
      <c r="A44" s="376" t="s">
        <v>527</v>
      </c>
      <c r="B44" s="378"/>
      <c r="C44" s="374"/>
      <c r="D44" s="467" t="s">
        <v>499</v>
      </c>
      <c r="E44" s="374"/>
      <c r="F44" s="377" t="s">
        <v>500</v>
      </c>
      <c r="G44" s="374"/>
    </row>
    <row r="45" spans="1:7" ht="18" customHeight="1" x14ac:dyDescent="0.25">
      <c r="A45" s="460" t="s">
        <v>528</v>
      </c>
      <c r="B45" s="333"/>
      <c r="C45" s="345"/>
      <c r="D45" s="461">
        <v>0</v>
      </c>
      <c r="E45" s="345"/>
      <c r="F45" s="462">
        <v>428496.04</v>
      </c>
      <c r="G45" s="333"/>
    </row>
    <row r="46" spans="1:7" ht="18" customHeight="1" x14ac:dyDescent="0.25">
      <c r="A46" s="463" t="s">
        <v>529</v>
      </c>
      <c r="B46" s="333"/>
      <c r="C46" s="345"/>
      <c r="D46" s="464">
        <v>-428496.04</v>
      </c>
      <c r="E46" s="345"/>
      <c r="F46" s="465">
        <v>0</v>
      </c>
      <c r="G46" s="333"/>
    </row>
    <row r="47" spans="1:7" ht="18" customHeight="1" x14ac:dyDescent="0.25">
      <c r="A47" s="460" t="s">
        <v>530</v>
      </c>
      <c r="B47" s="333"/>
      <c r="C47" s="345"/>
      <c r="D47" s="461">
        <v>0</v>
      </c>
      <c r="E47" s="345"/>
      <c r="F47" s="462">
        <v>0</v>
      </c>
      <c r="G47" s="333"/>
    </row>
    <row r="48" spans="1:7" ht="0" hidden="1" customHeight="1" x14ac:dyDescent="0.25"/>
    <row r="49" ht="21.4" customHeight="1" x14ac:dyDescent="0.25"/>
    <row r="50" ht="0" hidden="1" customHeight="1" x14ac:dyDescent="0.25"/>
  </sheetData>
  <sheetProtection sheet="1" objects="1" scenarios="1"/>
  <mergeCells count="130">
    <mergeCell ref="B6:D6"/>
    <mergeCell ref="E6:F6"/>
    <mergeCell ref="G6:H6"/>
    <mergeCell ref="B7:D7"/>
    <mergeCell ref="E7:F7"/>
    <mergeCell ref="G7:H7"/>
    <mergeCell ref="A1:B3"/>
    <mergeCell ref="C1:H1"/>
    <mergeCell ref="C2:H2"/>
    <mergeCell ref="C3:H3"/>
    <mergeCell ref="B5:D5"/>
    <mergeCell ref="E5:F5"/>
    <mergeCell ref="G5:H5"/>
    <mergeCell ref="B10:D10"/>
    <mergeCell ref="E10:F10"/>
    <mergeCell ref="G10:H10"/>
    <mergeCell ref="B11:D11"/>
    <mergeCell ref="E11:F11"/>
    <mergeCell ref="G11:H11"/>
    <mergeCell ref="B8:D8"/>
    <mergeCell ref="E8:F8"/>
    <mergeCell ref="G8:H8"/>
    <mergeCell ref="B9:D9"/>
    <mergeCell ref="E9:F9"/>
    <mergeCell ref="G9:H9"/>
    <mergeCell ref="A15:C15"/>
    <mergeCell ref="D15:E15"/>
    <mergeCell ref="F15:G15"/>
    <mergeCell ref="A16:C16"/>
    <mergeCell ref="D16:E16"/>
    <mergeCell ref="F16:G16"/>
    <mergeCell ref="B12:D12"/>
    <mergeCell ref="E12:F12"/>
    <mergeCell ref="G12:H12"/>
    <mergeCell ref="B13:D13"/>
    <mergeCell ref="E13:F13"/>
    <mergeCell ref="G13:H13"/>
    <mergeCell ref="A19:C19"/>
    <mergeCell ref="D19:E19"/>
    <mergeCell ref="F19:G19"/>
    <mergeCell ref="A20:C20"/>
    <mergeCell ref="D20:E20"/>
    <mergeCell ref="F20:G20"/>
    <mergeCell ref="A17:C17"/>
    <mergeCell ref="D17:E17"/>
    <mergeCell ref="F17:G17"/>
    <mergeCell ref="A18:C18"/>
    <mergeCell ref="D18:E18"/>
    <mergeCell ref="F18:G18"/>
    <mergeCell ref="A23:C23"/>
    <mergeCell ref="D23:E23"/>
    <mergeCell ref="F23:G23"/>
    <mergeCell ref="A24:C24"/>
    <mergeCell ref="D24:E24"/>
    <mergeCell ref="F24:G24"/>
    <mergeCell ref="A21:C21"/>
    <mergeCell ref="D21:E21"/>
    <mergeCell ref="F21:G21"/>
    <mergeCell ref="A22:C22"/>
    <mergeCell ref="D22:E22"/>
    <mergeCell ref="F22:G22"/>
    <mergeCell ref="A27:C27"/>
    <mergeCell ref="D27:E27"/>
    <mergeCell ref="F27:G27"/>
    <mergeCell ref="A28:C28"/>
    <mergeCell ref="D28:E28"/>
    <mergeCell ref="F28:G28"/>
    <mergeCell ref="A25:C25"/>
    <mergeCell ref="D25:E25"/>
    <mergeCell ref="F25:G25"/>
    <mergeCell ref="A26:C26"/>
    <mergeCell ref="D26:E26"/>
    <mergeCell ref="F26:G26"/>
    <mergeCell ref="A31:C31"/>
    <mergeCell ref="D31:E31"/>
    <mergeCell ref="F31:G31"/>
    <mergeCell ref="A32:C32"/>
    <mergeCell ref="D32:E32"/>
    <mergeCell ref="F32:G32"/>
    <mergeCell ref="A29:C29"/>
    <mergeCell ref="D29:E29"/>
    <mergeCell ref="F29:G29"/>
    <mergeCell ref="A30:C30"/>
    <mergeCell ref="D30:E30"/>
    <mergeCell ref="F30:G30"/>
    <mergeCell ref="A35:C35"/>
    <mergeCell ref="D35:E35"/>
    <mergeCell ref="F35:G35"/>
    <mergeCell ref="A36:C36"/>
    <mergeCell ref="D36:E36"/>
    <mergeCell ref="F36:G36"/>
    <mergeCell ref="A33:C33"/>
    <mergeCell ref="D33:E33"/>
    <mergeCell ref="F33:G33"/>
    <mergeCell ref="A34:C34"/>
    <mergeCell ref="D34:E34"/>
    <mergeCell ref="F34:G34"/>
    <mergeCell ref="A39:C39"/>
    <mergeCell ref="D39:E39"/>
    <mergeCell ref="F39:G39"/>
    <mergeCell ref="A40:C40"/>
    <mergeCell ref="D40:E40"/>
    <mergeCell ref="F40:G40"/>
    <mergeCell ref="A37:C37"/>
    <mergeCell ref="D37:E37"/>
    <mergeCell ref="F37:G37"/>
    <mergeCell ref="A38:C38"/>
    <mergeCell ref="D38:E38"/>
    <mergeCell ref="F38:G38"/>
    <mergeCell ref="A43:C43"/>
    <mergeCell ref="D43:E43"/>
    <mergeCell ref="F43:G43"/>
    <mergeCell ref="A44:C44"/>
    <mergeCell ref="D44:E44"/>
    <mergeCell ref="F44:G44"/>
    <mergeCell ref="A41:C41"/>
    <mergeCell ref="D41:E41"/>
    <mergeCell ref="F41:G41"/>
    <mergeCell ref="A42:C42"/>
    <mergeCell ref="D42:E42"/>
    <mergeCell ref="F42:G42"/>
    <mergeCell ref="A47:C47"/>
    <mergeCell ref="D47:E47"/>
    <mergeCell ref="F47:G47"/>
    <mergeCell ref="A45:C45"/>
    <mergeCell ref="D45:E45"/>
    <mergeCell ref="F45:G45"/>
    <mergeCell ref="A46:C46"/>
    <mergeCell ref="D46:E46"/>
    <mergeCell ref="F46:G46"/>
  </mergeCells>
  <pageMargins left="0.25" right="0.25" top="0.25" bottom="0.25" header="0.25" footer="0.25"/>
  <pageSetup scale="55" orientation="portrait" cellComments="atEnd"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33"/>
  <sheetViews>
    <sheetView showGridLines="0" workbookViewId="0">
      <selection activeCell="T18" sqref="T18"/>
    </sheetView>
  </sheetViews>
  <sheetFormatPr baseColWidth="10" defaultColWidth="9.140625" defaultRowHeight="15" x14ac:dyDescent="0.25"/>
  <cols>
    <col min="1" max="1" width="0.85546875" customWidth="1"/>
    <col min="2" max="2" width="32.7109375" customWidth="1"/>
    <col min="3" max="3" width="9.5703125" customWidth="1"/>
    <col min="4" max="7" width="17.85546875" customWidth="1"/>
    <col min="8" max="8" width="0" hidden="1" customWidth="1"/>
  </cols>
  <sheetData>
    <row r="1" spans="1:7" ht="18" customHeight="1" x14ac:dyDescent="0.25">
      <c r="A1" s="333"/>
      <c r="B1" s="333"/>
      <c r="C1" s="339" t="s">
        <v>0</v>
      </c>
      <c r="D1" s="333"/>
      <c r="E1" s="333"/>
      <c r="F1" s="333"/>
      <c r="G1" s="333"/>
    </row>
    <row r="2" spans="1:7" ht="18" customHeight="1" x14ac:dyDescent="0.25">
      <c r="A2" s="333"/>
      <c r="B2" s="333"/>
      <c r="C2" s="339" t="s">
        <v>1</v>
      </c>
      <c r="D2" s="333"/>
      <c r="E2" s="333"/>
      <c r="F2" s="333"/>
      <c r="G2" s="333"/>
    </row>
    <row r="3" spans="1:7" ht="18" customHeight="1" x14ac:dyDescent="0.25">
      <c r="A3" s="333"/>
      <c r="B3" s="333"/>
      <c r="C3" s="339" t="s">
        <v>2</v>
      </c>
      <c r="D3" s="333"/>
      <c r="E3" s="333"/>
      <c r="F3" s="333"/>
      <c r="G3" s="333"/>
    </row>
    <row r="4" spans="1:7" ht="8.65" customHeight="1" x14ac:dyDescent="0.25"/>
    <row r="5" spans="1:7" x14ac:dyDescent="0.25">
      <c r="B5" s="483" t="s">
        <v>2</v>
      </c>
      <c r="C5" s="333"/>
      <c r="D5" s="151" t="s">
        <v>2</v>
      </c>
      <c r="E5" s="152" t="s">
        <v>2</v>
      </c>
      <c r="F5" s="152" t="s">
        <v>2</v>
      </c>
      <c r="G5" s="152" t="s">
        <v>2</v>
      </c>
    </row>
    <row r="6" spans="1:7" ht="18" customHeight="1" x14ac:dyDescent="0.25">
      <c r="B6" s="482" t="s">
        <v>531</v>
      </c>
      <c r="C6" s="333"/>
      <c r="D6" s="333"/>
      <c r="E6" s="333"/>
      <c r="F6" s="333"/>
      <c r="G6" s="333"/>
    </row>
    <row r="7" spans="1:7" x14ac:dyDescent="0.25">
      <c r="B7" s="483" t="s">
        <v>2</v>
      </c>
      <c r="C7" s="333"/>
      <c r="D7" s="151" t="s">
        <v>2</v>
      </c>
      <c r="E7" s="152" t="s">
        <v>2</v>
      </c>
      <c r="F7" s="152" t="s">
        <v>2</v>
      </c>
      <c r="G7" s="152" t="s">
        <v>2</v>
      </c>
    </row>
    <row r="8" spans="1:7" x14ac:dyDescent="0.25">
      <c r="B8" s="369" t="s">
        <v>532</v>
      </c>
      <c r="C8" s="333"/>
      <c r="D8" s="333"/>
      <c r="E8" s="333"/>
      <c r="F8" s="333"/>
      <c r="G8" s="152" t="s">
        <v>2</v>
      </c>
    </row>
    <row r="9" spans="1:7" x14ac:dyDescent="0.25">
      <c r="B9" s="483" t="s">
        <v>2</v>
      </c>
      <c r="C9" s="333"/>
      <c r="D9" s="151" t="s">
        <v>2</v>
      </c>
      <c r="E9" s="152" t="s">
        <v>2</v>
      </c>
      <c r="F9" s="152" t="s">
        <v>2</v>
      </c>
      <c r="G9" s="152" t="s">
        <v>2</v>
      </c>
    </row>
    <row r="10" spans="1:7" ht="24" x14ac:dyDescent="0.25">
      <c r="B10" s="478" t="s">
        <v>533</v>
      </c>
      <c r="C10" s="401"/>
      <c r="D10" s="154" t="s">
        <v>155</v>
      </c>
      <c r="E10" s="154" t="s">
        <v>110</v>
      </c>
      <c r="F10" s="154" t="s">
        <v>534</v>
      </c>
      <c r="G10" s="154" t="s">
        <v>535</v>
      </c>
    </row>
    <row r="11" spans="1:7" x14ac:dyDescent="0.25">
      <c r="B11" s="373" t="s">
        <v>536</v>
      </c>
      <c r="C11" s="374"/>
      <c r="D11" s="148" t="s">
        <v>537</v>
      </c>
      <c r="E11" s="50">
        <v>0.95033592202054296</v>
      </c>
      <c r="F11" s="51">
        <v>6902638395.8800001</v>
      </c>
      <c r="G11" s="50">
        <v>0.94998722585359319</v>
      </c>
    </row>
    <row r="12" spans="1:7" x14ac:dyDescent="0.25">
      <c r="B12" s="389" t="s">
        <v>538</v>
      </c>
      <c r="C12" s="374"/>
      <c r="D12" s="155" t="s">
        <v>539</v>
      </c>
      <c r="E12" s="156">
        <v>4.9664077979457502E-2</v>
      </c>
      <c r="F12" s="157">
        <v>363394460.17000002</v>
      </c>
      <c r="G12" s="156">
        <v>5.0012774146406827E-2</v>
      </c>
    </row>
    <row r="13" spans="1:7" x14ac:dyDescent="0.25">
      <c r="B13" s="480" t="s">
        <v>115</v>
      </c>
      <c r="C13" s="401"/>
      <c r="D13" s="159" t="s">
        <v>540</v>
      </c>
      <c r="E13" s="160">
        <v>1</v>
      </c>
      <c r="F13" s="161">
        <v>7266032856.0500002</v>
      </c>
      <c r="G13" s="160">
        <v>1</v>
      </c>
    </row>
    <row r="14" spans="1:7" x14ac:dyDescent="0.25">
      <c r="B14" s="479" t="s">
        <v>2</v>
      </c>
      <c r="C14" s="374"/>
      <c r="D14" s="162" t="s">
        <v>2</v>
      </c>
      <c r="E14" s="162" t="s">
        <v>2</v>
      </c>
      <c r="F14" s="162" t="s">
        <v>2</v>
      </c>
      <c r="G14" s="162" t="s">
        <v>2</v>
      </c>
    </row>
    <row r="15" spans="1:7" ht="36" x14ac:dyDescent="0.25">
      <c r="B15" s="478" t="s">
        <v>541</v>
      </c>
      <c r="C15" s="401"/>
      <c r="D15" s="154" t="s">
        <v>534</v>
      </c>
      <c r="E15" s="154" t="s">
        <v>542</v>
      </c>
      <c r="F15" s="66" t="s">
        <v>2</v>
      </c>
      <c r="G15" s="66" t="s">
        <v>2</v>
      </c>
    </row>
    <row r="16" spans="1:7" x14ac:dyDescent="0.25">
      <c r="B16" s="388" t="s">
        <v>543</v>
      </c>
      <c r="C16" s="374"/>
      <c r="D16" s="51">
        <v>345131919.79400003</v>
      </c>
      <c r="E16" s="50">
        <v>0.05</v>
      </c>
      <c r="F16" s="66" t="s">
        <v>2</v>
      </c>
      <c r="G16" s="66" t="s">
        <v>2</v>
      </c>
    </row>
    <row r="17" spans="2:7" x14ac:dyDescent="0.25">
      <c r="B17" s="389" t="s">
        <v>544</v>
      </c>
      <c r="C17" s="374"/>
      <c r="D17" s="157">
        <v>363394460.17000002</v>
      </c>
      <c r="E17" s="156">
        <v>5.2645733316538851E-2</v>
      </c>
      <c r="F17" s="66" t="s">
        <v>2</v>
      </c>
      <c r="G17" s="66" t="s">
        <v>2</v>
      </c>
    </row>
    <row r="18" spans="2:7" x14ac:dyDescent="0.25">
      <c r="B18" s="479" t="s">
        <v>2</v>
      </c>
      <c r="C18" s="374"/>
      <c r="D18" s="162" t="s">
        <v>2</v>
      </c>
      <c r="E18" s="162" t="s">
        <v>2</v>
      </c>
      <c r="F18" s="162" t="s">
        <v>2</v>
      </c>
      <c r="G18" s="162" t="s">
        <v>2</v>
      </c>
    </row>
    <row r="19" spans="2:7" x14ac:dyDescent="0.25">
      <c r="B19" s="481" t="s">
        <v>545</v>
      </c>
      <c r="C19" s="378"/>
      <c r="D19" s="378"/>
      <c r="E19" s="374"/>
      <c r="F19" s="162" t="s">
        <v>2</v>
      </c>
      <c r="G19" s="162" t="s">
        <v>2</v>
      </c>
    </row>
    <row r="20" spans="2:7" x14ac:dyDescent="0.25">
      <c r="B20" s="479" t="s">
        <v>2</v>
      </c>
      <c r="C20" s="374"/>
      <c r="D20" s="162" t="s">
        <v>2</v>
      </c>
      <c r="E20" s="162" t="s">
        <v>2</v>
      </c>
      <c r="F20" s="162" t="s">
        <v>2</v>
      </c>
      <c r="G20" s="162" t="s">
        <v>2</v>
      </c>
    </row>
    <row r="21" spans="2:7" ht="24" x14ac:dyDescent="0.25">
      <c r="B21" s="478" t="s">
        <v>533</v>
      </c>
      <c r="C21" s="401"/>
      <c r="D21" s="154" t="s">
        <v>155</v>
      </c>
      <c r="E21" s="154" t="s">
        <v>110</v>
      </c>
      <c r="F21" s="154" t="s">
        <v>534</v>
      </c>
      <c r="G21" s="154" t="s">
        <v>535</v>
      </c>
    </row>
    <row r="22" spans="2:7" x14ac:dyDescent="0.25">
      <c r="B22" s="373" t="s">
        <v>536</v>
      </c>
      <c r="C22" s="374"/>
      <c r="D22" s="148" t="s">
        <v>546</v>
      </c>
      <c r="E22" s="50">
        <v>0.94915224637791895</v>
      </c>
      <c r="F22" s="51">
        <v>6624997749.0900002</v>
      </c>
      <c r="G22" s="50">
        <v>0.94986893004960748</v>
      </c>
    </row>
    <row r="23" spans="2:7" x14ac:dyDescent="0.25">
      <c r="B23" s="389" t="s">
        <v>538</v>
      </c>
      <c r="C23" s="374"/>
      <c r="D23" s="155" t="s">
        <v>547</v>
      </c>
      <c r="E23" s="156">
        <v>5.0847753622081097E-2</v>
      </c>
      <c r="F23" s="157">
        <v>349646372.32999998</v>
      </c>
      <c r="G23" s="156">
        <v>5.0131069950392522E-2</v>
      </c>
    </row>
    <row r="24" spans="2:7" x14ac:dyDescent="0.25">
      <c r="B24" s="480" t="s">
        <v>115</v>
      </c>
      <c r="C24" s="401"/>
      <c r="D24" s="159" t="s">
        <v>548</v>
      </c>
      <c r="E24" s="160">
        <v>1</v>
      </c>
      <c r="F24" s="161">
        <v>6974644121.4200001</v>
      </c>
      <c r="G24" s="160">
        <v>1</v>
      </c>
    </row>
    <row r="25" spans="2:7" x14ac:dyDescent="0.25">
      <c r="B25" s="479" t="s">
        <v>2</v>
      </c>
      <c r="C25" s="374"/>
      <c r="D25" s="162" t="s">
        <v>2</v>
      </c>
      <c r="E25" s="162" t="s">
        <v>2</v>
      </c>
      <c r="F25" s="162" t="s">
        <v>2</v>
      </c>
      <c r="G25" s="162" t="s">
        <v>2</v>
      </c>
    </row>
    <row r="26" spans="2:7" ht="36" x14ac:dyDescent="0.25">
      <c r="B26" s="478" t="s">
        <v>541</v>
      </c>
      <c r="C26" s="401"/>
      <c r="D26" s="154" t="s">
        <v>534</v>
      </c>
      <c r="E26" s="154" t="s">
        <v>542</v>
      </c>
      <c r="F26" s="66" t="s">
        <v>2</v>
      </c>
      <c r="G26" s="66" t="s">
        <v>2</v>
      </c>
    </row>
    <row r="27" spans="2:7" x14ac:dyDescent="0.25">
      <c r="B27" s="388" t="s">
        <v>543</v>
      </c>
      <c r="C27" s="374"/>
      <c r="D27" s="51">
        <v>331249887.45450002</v>
      </c>
      <c r="E27" s="50">
        <v>0.05</v>
      </c>
      <c r="F27" s="66" t="s">
        <v>2</v>
      </c>
      <c r="G27" s="66" t="s">
        <v>2</v>
      </c>
    </row>
    <row r="28" spans="2:7" x14ac:dyDescent="0.25">
      <c r="B28" s="389" t="s">
        <v>544</v>
      </c>
      <c r="C28" s="374"/>
      <c r="D28" s="157">
        <v>349646372.32999998</v>
      </c>
      <c r="E28" s="156">
        <v>5.2776828849191222E-2</v>
      </c>
      <c r="F28" s="66" t="s">
        <v>2</v>
      </c>
      <c r="G28" s="66" t="s">
        <v>2</v>
      </c>
    </row>
    <row r="29" spans="2:7" x14ac:dyDescent="0.25">
      <c r="B29" s="479" t="s">
        <v>2</v>
      </c>
      <c r="C29" s="374"/>
      <c r="D29" s="162" t="s">
        <v>2</v>
      </c>
      <c r="E29" s="162" t="s">
        <v>2</v>
      </c>
      <c r="F29" s="162" t="s">
        <v>2</v>
      </c>
      <c r="G29" s="162" t="s">
        <v>2</v>
      </c>
    </row>
    <row r="30" spans="2:7" ht="39.6" customHeight="1" x14ac:dyDescent="0.25">
      <c r="B30" s="389" t="s">
        <v>549</v>
      </c>
      <c r="C30" s="378"/>
      <c r="D30" s="378"/>
      <c r="E30" s="378"/>
      <c r="F30" s="378"/>
      <c r="G30" s="374"/>
    </row>
    <row r="31" spans="2:7" ht="29.25" customHeight="1" x14ac:dyDescent="0.25">
      <c r="B31" s="389" t="s">
        <v>550</v>
      </c>
      <c r="C31" s="378"/>
      <c r="D31" s="378"/>
      <c r="E31" s="378"/>
      <c r="F31" s="378"/>
      <c r="G31" s="374"/>
    </row>
    <row r="32" spans="2:7" ht="30.75" customHeight="1" x14ac:dyDescent="0.25">
      <c r="B32" s="389" t="s">
        <v>551</v>
      </c>
      <c r="C32" s="378"/>
      <c r="D32" s="378"/>
      <c r="E32" s="378"/>
      <c r="F32" s="378"/>
      <c r="G32" s="374"/>
    </row>
    <row r="33" ht="0" hidden="1" customHeight="1" x14ac:dyDescent="0.25"/>
  </sheetData>
  <sheetProtection sheet="1" objects="1" scenarios="1"/>
  <mergeCells count="32">
    <mergeCell ref="A1:B3"/>
    <mergeCell ref="C1:G1"/>
    <mergeCell ref="C2:G2"/>
    <mergeCell ref="C3:G3"/>
    <mergeCell ref="B5:C5"/>
    <mergeCell ref="B6:G6"/>
    <mergeCell ref="B7:C7"/>
    <mergeCell ref="B8:F8"/>
    <mergeCell ref="B9:C9"/>
    <mergeCell ref="B10:C10"/>
    <mergeCell ref="B11:C11"/>
    <mergeCell ref="B12:C12"/>
    <mergeCell ref="B13:C13"/>
    <mergeCell ref="B14:C14"/>
    <mergeCell ref="B15:C15"/>
    <mergeCell ref="B16:C16"/>
    <mergeCell ref="B17:C17"/>
    <mergeCell ref="B18:C18"/>
    <mergeCell ref="B19:E19"/>
    <mergeCell ref="B20:C20"/>
    <mergeCell ref="B21:C21"/>
    <mergeCell ref="B22:C22"/>
    <mergeCell ref="B23:C23"/>
    <mergeCell ref="B24:C24"/>
    <mergeCell ref="B25:C25"/>
    <mergeCell ref="B31:G31"/>
    <mergeCell ref="B32:G32"/>
    <mergeCell ref="B26:C26"/>
    <mergeCell ref="B27:C27"/>
    <mergeCell ref="B28:C28"/>
    <mergeCell ref="B29:C29"/>
    <mergeCell ref="B30:G30"/>
  </mergeCells>
  <pageMargins left="0.25" right="0.25" top="0.25" bottom="0.25" header="0.25" footer="0.25"/>
  <pageSetup scale="88" orientation="portrait" cellComments="atEnd"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59"/>
  <sheetViews>
    <sheetView showGridLines="0" workbookViewId="0">
      <selection activeCell="T18" sqref="T18"/>
    </sheetView>
  </sheetViews>
  <sheetFormatPr baseColWidth="10" defaultColWidth="9.140625" defaultRowHeight="15" x14ac:dyDescent="0.25"/>
  <cols>
    <col min="1" max="1" width="1.28515625" customWidth="1"/>
    <col min="2" max="2" width="13.85546875" customWidth="1"/>
    <col min="3" max="3" width="18.42578125" customWidth="1"/>
    <col min="4" max="4" width="0.140625" customWidth="1"/>
    <col min="5" max="7" width="18.5703125" customWidth="1"/>
  </cols>
  <sheetData>
    <row r="1" spans="1:7" ht="18" customHeight="1" x14ac:dyDescent="0.25">
      <c r="A1" s="333"/>
      <c r="B1" s="333"/>
      <c r="C1" s="333"/>
      <c r="D1" s="339" t="s">
        <v>0</v>
      </c>
      <c r="E1" s="333"/>
      <c r="F1" s="333"/>
      <c r="G1" s="333"/>
    </row>
    <row r="2" spans="1:7" ht="18" customHeight="1" x14ac:dyDescent="0.25">
      <c r="A2" s="333"/>
      <c r="B2" s="333"/>
      <c r="C2" s="333"/>
      <c r="D2" s="339" t="s">
        <v>1</v>
      </c>
      <c r="E2" s="333"/>
      <c r="F2" s="333"/>
      <c r="G2" s="333"/>
    </row>
    <row r="3" spans="1:7" ht="18" customHeight="1" x14ac:dyDescent="0.25">
      <c r="A3" s="333"/>
      <c r="B3" s="333"/>
      <c r="C3" s="333"/>
      <c r="D3" s="339" t="s">
        <v>2</v>
      </c>
      <c r="E3" s="333"/>
      <c r="F3" s="333"/>
      <c r="G3" s="333"/>
    </row>
    <row r="4" spans="1:7" x14ac:dyDescent="0.25">
      <c r="A4" s="6" t="s">
        <v>2</v>
      </c>
      <c r="B4" s="6" t="s">
        <v>2</v>
      </c>
      <c r="C4" s="334" t="s">
        <v>2</v>
      </c>
      <c r="D4" s="333"/>
      <c r="E4" s="6" t="s">
        <v>2</v>
      </c>
    </row>
    <row r="5" spans="1:7" ht="15.75" x14ac:dyDescent="0.25">
      <c r="A5" s="3" t="s">
        <v>2</v>
      </c>
      <c r="B5" s="340" t="s">
        <v>44</v>
      </c>
      <c r="C5" s="333"/>
      <c r="D5" s="333"/>
      <c r="E5" s="333"/>
    </row>
    <row r="6" spans="1:7" x14ac:dyDescent="0.25">
      <c r="A6" s="163" t="s">
        <v>2</v>
      </c>
      <c r="B6" s="487" t="s">
        <v>552</v>
      </c>
      <c r="C6" s="333"/>
      <c r="D6" s="333"/>
      <c r="E6" s="333"/>
    </row>
    <row r="7" spans="1:7" x14ac:dyDescent="0.25">
      <c r="A7" s="16" t="s">
        <v>2</v>
      </c>
      <c r="B7" s="164" t="s">
        <v>2</v>
      </c>
      <c r="C7" s="467" t="s">
        <v>287</v>
      </c>
      <c r="D7" s="378"/>
      <c r="E7" s="374"/>
      <c r="F7" s="467" t="s">
        <v>305</v>
      </c>
      <c r="G7" s="374"/>
    </row>
    <row r="8" spans="1:7" ht="24" x14ac:dyDescent="0.25">
      <c r="A8" s="16" t="s">
        <v>2</v>
      </c>
      <c r="B8" s="165" t="s">
        <v>88</v>
      </c>
      <c r="C8" s="377" t="s">
        <v>553</v>
      </c>
      <c r="D8" s="374"/>
      <c r="E8" s="37" t="s">
        <v>554</v>
      </c>
      <c r="F8" s="37" t="s">
        <v>553</v>
      </c>
      <c r="G8" s="37" t="s">
        <v>554</v>
      </c>
    </row>
    <row r="9" spans="1:7" x14ac:dyDescent="0.25">
      <c r="B9" s="65" t="s">
        <v>555</v>
      </c>
      <c r="C9" s="486">
        <v>4624900000</v>
      </c>
      <c r="D9" s="374"/>
      <c r="E9" s="130">
        <v>0</v>
      </c>
      <c r="F9" s="130">
        <v>632300000</v>
      </c>
      <c r="G9" s="130">
        <v>0</v>
      </c>
    </row>
    <row r="10" spans="1:7" x14ac:dyDescent="0.25">
      <c r="B10" s="67" t="s">
        <v>556</v>
      </c>
      <c r="C10" s="485">
        <v>4607801437.0699997</v>
      </c>
      <c r="D10" s="374"/>
      <c r="E10" s="166">
        <v>0</v>
      </c>
      <c r="F10" s="166">
        <v>632300000</v>
      </c>
      <c r="G10" s="166">
        <v>0</v>
      </c>
    </row>
    <row r="11" spans="1:7" x14ac:dyDescent="0.25">
      <c r="B11" s="65" t="s">
        <v>557</v>
      </c>
      <c r="C11" s="486">
        <v>4593686278.75</v>
      </c>
      <c r="D11" s="374"/>
      <c r="E11" s="130">
        <v>0</v>
      </c>
      <c r="F11" s="130">
        <v>632300000</v>
      </c>
      <c r="G11" s="130">
        <v>0</v>
      </c>
    </row>
    <row r="12" spans="1:7" x14ac:dyDescent="0.25">
      <c r="B12" s="67" t="s">
        <v>558</v>
      </c>
      <c r="C12" s="485">
        <v>4578842941.4300003</v>
      </c>
      <c r="D12" s="374"/>
      <c r="E12" s="166">
        <v>0</v>
      </c>
      <c r="F12" s="166">
        <v>632300000</v>
      </c>
      <c r="G12" s="166">
        <v>0</v>
      </c>
    </row>
    <row r="13" spans="1:7" x14ac:dyDescent="0.25">
      <c r="B13" s="65" t="s">
        <v>559</v>
      </c>
      <c r="C13" s="486">
        <v>4564785586.4200001</v>
      </c>
      <c r="D13" s="374"/>
      <c r="E13" s="130">
        <v>0</v>
      </c>
      <c r="F13" s="130">
        <v>632300000</v>
      </c>
      <c r="G13" s="130">
        <v>0</v>
      </c>
    </row>
    <row r="14" spans="1:7" x14ac:dyDescent="0.25">
      <c r="B14" s="67" t="s">
        <v>560</v>
      </c>
      <c r="C14" s="485">
        <v>4544991753.3800001</v>
      </c>
      <c r="D14" s="374"/>
      <c r="E14" s="166">
        <v>0</v>
      </c>
      <c r="F14" s="166">
        <v>632300000</v>
      </c>
      <c r="G14" s="166">
        <v>0</v>
      </c>
    </row>
    <row r="15" spans="1:7" x14ac:dyDescent="0.25">
      <c r="B15" s="65" t="s">
        <v>561</v>
      </c>
      <c r="C15" s="486">
        <v>4529571839.5600004</v>
      </c>
      <c r="D15" s="374"/>
      <c r="E15" s="130">
        <v>0</v>
      </c>
      <c r="F15" s="130">
        <v>632300000</v>
      </c>
      <c r="G15" s="130">
        <v>0</v>
      </c>
    </row>
    <row r="16" spans="1:7" x14ac:dyDescent="0.25">
      <c r="B16" s="67" t="s">
        <v>562</v>
      </c>
      <c r="C16" s="485">
        <v>4515394758.1099997</v>
      </c>
      <c r="D16" s="374"/>
      <c r="E16" s="166">
        <v>0</v>
      </c>
      <c r="F16" s="166">
        <v>632300000</v>
      </c>
      <c r="G16" s="166">
        <v>0</v>
      </c>
    </row>
    <row r="17" spans="2:7" x14ac:dyDescent="0.25">
      <c r="B17" s="65" t="s">
        <v>563</v>
      </c>
      <c r="C17" s="486">
        <v>4498827619.0500002</v>
      </c>
      <c r="D17" s="374"/>
      <c r="E17" s="130">
        <v>0</v>
      </c>
      <c r="F17" s="130">
        <v>632300000</v>
      </c>
      <c r="G17" s="130">
        <v>0</v>
      </c>
    </row>
    <row r="18" spans="2:7" x14ac:dyDescent="0.25">
      <c r="B18" s="67" t="s">
        <v>564</v>
      </c>
      <c r="C18" s="484"/>
      <c r="D18" s="374"/>
      <c r="E18" s="166">
        <v>4486887557.1999998</v>
      </c>
      <c r="F18" s="167"/>
      <c r="G18" s="166">
        <v>632300000</v>
      </c>
    </row>
    <row r="19" spans="2:7" x14ac:dyDescent="0.25">
      <c r="B19" s="65" t="s">
        <v>565</v>
      </c>
      <c r="C19" s="373"/>
      <c r="D19" s="374"/>
      <c r="E19" s="130">
        <v>4475388820.1499996</v>
      </c>
      <c r="F19" s="29"/>
      <c r="G19" s="130">
        <v>632300000</v>
      </c>
    </row>
    <row r="20" spans="2:7" x14ac:dyDescent="0.25">
      <c r="B20" s="67" t="s">
        <v>566</v>
      </c>
      <c r="C20" s="484"/>
      <c r="D20" s="374"/>
      <c r="E20" s="166">
        <v>4463588242.4399996</v>
      </c>
      <c r="F20" s="167"/>
      <c r="G20" s="166">
        <v>632300000</v>
      </c>
    </row>
    <row r="21" spans="2:7" x14ac:dyDescent="0.25">
      <c r="B21" s="65" t="s">
        <v>567</v>
      </c>
      <c r="C21" s="373"/>
      <c r="D21" s="374"/>
      <c r="E21" s="130">
        <v>4451520774.3500004</v>
      </c>
      <c r="F21" s="29"/>
      <c r="G21" s="130">
        <v>632300000</v>
      </c>
    </row>
    <row r="22" spans="2:7" x14ac:dyDescent="0.25">
      <c r="B22" s="67" t="s">
        <v>568</v>
      </c>
      <c r="C22" s="484"/>
      <c r="D22" s="374"/>
      <c r="E22" s="166">
        <v>4209191427.9699998</v>
      </c>
      <c r="F22" s="167"/>
      <c r="G22" s="166">
        <v>632300000</v>
      </c>
    </row>
    <row r="23" spans="2:7" x14ac:dyDescent="0.25">
      <c r="B23" s="65" t="s">
        <v>569</v>
      </c>
      <c r="C23" s="373"/>
      <c r="D23" s="374"/>
      <c r="E23" s="130">
        <v>3974300085.21</v>
      </c>
      <c r="F23" s="29"/>
      <c r="G23" s="130">
        <v>632300000</v>
      </c>
    </row>
    <row r="24" spans="2:7" x14ac:dyDescent="0.25">
      <c r="B24" s="67" t="s">
        <v>570</v>
      </c>
      <c r="C24" s="484"/>
      <c r="D24" s="374"/>
      <c r="E24" s="166">
        <v>3803532791.7199998</v>
      </c>
      <c r="F24" s="167"/>
      <c r="G24" s="166">
        <v>575766590.72000003</v>
      </c>
    </row>
    <row r="25" spans="2:7" x14ac:dyDescent="0.25">
      <c r="B25" s="65" t="s">
        <v>571</v>
      </c>
      <c r="C25" s="373"/>
      <c r="D25" s="374"/>
      <c r="E25" s="130">
        <v>3658230917.52</v>
      </c>
      <c r="F25" s="29"/>
      <c r="G25" s="130">
        <v>527312564.68000001</v>
      </c>
    </row>
    <row r="26" spans="2:7" x14ac:dyDescent="0.25">
      <c r="B26" s="67" t="s">
        <v>572</v>
      </c>
      <c r="C26" s="484"/>
      <c r="D26" s="374"/>
      <c r="E26" s="166">
        <v>3509926051.77</v>
      </c>
      <c r="F26" s="167"/>
      <c r="G26" s="166">
        <v>505935286.75</v>
      </c>
    </row>
    <row r="27" spans="2:7" x14ac:dyDescent="0.25">
      <c r="B27" s="65" t="s">
        <v>573</v>
      </c>
      <c r="C27" s="373"/>
      <c r="D27" s="374"/>
      <c r="E27" s="130">
        <v>3362302577.5300002</v>
      </c>
      <c r="F27" s="29"/>
      <c r="G27" s="130">
        <v>484656227.37</v>
      </c>
    </row>
    <row r="28" spans="2:7" x14ac:dyDescent="0.25">
      <c r="B28" s="67" t="s">
        <v>574</v>
      </c>
      <c r="C28" s="484"/>
      <c r="D28" s="374"/>
      <c r="E28" s="166">
        <v>3239914600</v>
      </c>
      <c r="F28" s="167"/>
      <c r="G28" s="166">
        <v>467014717.11000001</v>
      </c>
    </row>
    <row r="29" spans="2:7" x14ac:dyDescent="0.25">
      <c r="B29" s="65" t="s">
        <v>575</v>
      </c>
      <c r="C29" s="373"/>
      <c r="D29" s="374"/>
      <c r="E29" s="130">
        <v>3118004838.8600001</v>
      </c>
      <c r="F29" s="29"/>
      <c r="G29" s="130">
        <v>449442138.94</v>
      </c>
    </row>
    <row r="30" spans="2:7" x14ac:dyDescent="0.25">
      <c r="B30" s="67" t="s">
        <v>576</v>
      </c>
      <c r="C30" s="484"/>
      <c r="D30" s="374"/>
      <c r="E30" s="166">
        <v>2981509456.6100001</v>
      </c>
      <c r="F30" s="167"/>
      <c r="G30" s="166">
        <v>429767128.91000003</v>
      </c>
    </row>
    <row r="31" spans="2:7" x14ac:dyDescent="0.25">
      <c r="B31" s="65" t="s">
        <v>577</v>
      </c>
      <c r="C31" s="373"/>
      <c r="D31" s="374"/>
      <c r="E31" s="130">
        <v>2842147542.0300002</v>
      </c>
      <c r="F31" s="29"/>
      <c r="G31" s="130">
        <v>409678925</v>
      </c>
    </row>
    <row r="32" spans="2:7" x14ac:dyDescent="0.25">
      <c r="B32" s="67" t="s">
        <v>578</v>
      </c>
      <c r="C32" s="484"/>
      <c r="D32" s="374"/>
      <c r="E32" s="166">
        <v>2709355906.0300002</v>
      </c>
      <c r="F32" s="167"/>
      <c r="G32" s="166">
        <v>390537788.29000002</v>
      </c>
    </row>
    <row r="33" spans="2:7" x14ac:dyDescent="0.25">
      <c r="B33" s="65" t="s">
        <v>579</v>
      </c>
      <c r="C33" s="373"/>
      <c r="D33" s="374"/>
      <c r="E33" s="130">
        <v>2563349609.48</v>
      </c>
      <c r="F33" s="29"/>
      <c r="G33" s="130">
        <v>369491835.61000001</v>
      </c>
    </row>
    <row r="34" spans="2:7" x14ac:dyDescent="0.25">
      <c r="B34" s="67" t="s">
        <v>580</v>
      </c>
      <c r="C34" s="484"/>
      <c r="D34" s="374"/>
      <c r="E34" s="166">
        <v>2439532173.3299999</v>
      </c>
      <c r="F34" s="167"/>
      <c r="G34" s="166">
        <v>351644277.24000001</v>
      </c>
    </row>
    <row r="35" spans="2:7" x14ac:dyDescent="0.25">
      <c r="B35" s="65" t="s">
        <v>581</v>
      </c>
      <c r="C35" s="373"/>
      <c r="D35" s="374"/>
      <c r="E35" s="130">
        <v>2324368342.0700002</v>
      </c>
      <c r="F35" s="29"/>
      <c r="G35" s="130">
        <v>335044085.33999997</v>
      </c>
    </row>
    <row r="36" spans="2:7" x14ac:dyDescent="0.25">
      <c r="B36" s="67" t="s">
        <v>582</v>
      </c>
      <c r="C36" s="484"/>
      <c r="D36" s="374"/>
      <c r="E36" s="166">
        <v>2218684368.6700001</v>
      </c>
      <c r="F36" s="167"/>
      <c r="G36" s="166">
        <v>319810359.44999999</v>
      </c>
    </row>
    <row r="37" spans="2:7" x14ac:dyDescent="0.25">
      <c r="B37" s="65" t="s">
        <v>583</v>
      </c>
      <c r="C37" s="373"/>
      <c r="D37" s="374"/>
      <c r="E37" s="130">
        <v>2118631085.5999999</v>
      </c>
      <c r="F37" s="29"/>
      <c r="G37" s="130">
        <v>305388264.63</v>
      </c>
    </row>
    <row r="38" spans="2:7" x14ac:dyDescent="0.25">
      <c r="B38" s="67" t="s">
        <v>584</v>
      </c>
      <c r="C38" s="484"/>
      <c r="D38" s="374"/>
      <c r="E38" s="166">
        <v>2013132082.3099999</v>
      </c>
      <c r="F38" s="167"/>
      <c r="G38" s="166">
        <v>290181201.06</v>
      </c>
    </row>
    <row r="39" spans="2:7" x14ac:dyDescent="0.25">
      <c r="B39" s="65" t="s">
        <v>585</v>
      </c>
      <c r="C39" s="373"/>
      <c r="D39" s="374"/>
      <c r="E39" s="130">
        <v>1892093477.1300001</v>
      </c>
      <c r="F39" s="29"/>
      <c r="G39" s="130">
        <v>272734194.88</v>
      </c>
    </row>
    <row r="40" spans="2:7" x14ac:dyDescent="0.25">
      <c r="B40" s="67" t="s">
        <v>586</v>
      </c>
      <c r="C40" s="484"/>
      <c r="D40" s="374"/>
      <c r="E40" s="166">
        <v>1787501526.71</v>
      </c>
      <c r="F40" s="167"/>
      <c r="G40" s="166">
        <v>257657877.72999999</v>
      </c>
    </row>
    <row r="41" spans="2:7" x14ac:dyDescent="0.25">
      <c r="B41" s="65" t="s">
        <v>587</v>
      </c>
      <c r="C41" s="373"/>
      <c r="D41" s="374"/>
      <c r="E41" s="130">
        <v>1681576792.04</v>
      </c>
      <c r="F41" s="29"/>
      <c r="G41" s="130">
        <v>242389447.50999999</v>
      </c>
    </row>
    <row r="42" spans="2:7" x14ac:dyDescent="0.25">
      <c r="B42" s="67" t="s">
        <v>588</v>
      </c>
      <c r="C42" s="484"/>
      <c r="D42" s="374"/>
      <c r="E42" s="166">
        <v>1574822497.01</v>
      </c>
      <c r="F42" s="167"/>
      <c r="G42" s="166">
        <v>227001441.00999999</v>
      </c>
    </row>
    <row r="43" spans="2:7" x14ac:dyDescent="0.25">
      <c r="B43" s="65" t="s">
        <v>589</v>
      </c>
      <c r="C43" s="373"/>
      <c r="D43" s="374"/>
      <c r="E43" s="130">
        <v>1478409824.8299999</v>
      </c>
      <c r="F43" s="29"/>
      <c r="G43" s="130">
        <v>213104118.88</v>
      </c>
    </row>
    <row r="44" spans="2:7" x14ac:dyDescent="0.25">
      <c r="B44" s="67" t="s">
        <v>590</v>
      </c>
      <c r="C44" s="484"/>
      <c r="D44" s="374"/>
      <c r="E44" s="166">
        <v>1384997116.6400001</v>
      </c>
      <c r="F44" s="167"/>
      <c r="G44" s="166">
        <v>199639224.05000001</v>
      </c>
    </row>
    <row r="45" spans="2:7" x14ac:dyDescent="0.25">
      <c r="B45" s="65" t="s">
        <v>591</v>
      </c>
      <c r="C45" s="373"/>
      <c r="D45" s="374"/>
      <c r="E45" s="130">
        <v>1284282625.8599999</v>
      </c>
      <c r="F45" s="29"/>
      <c r="G45" s="130">
        <v>185121819.94999999</v>
      </c>
    </row>
    <row r="46" spans="2:7" x14ac:dyDescent="0.25">
      <c r="B46" s="67" t="s">
        <v>592</v>
      </c>
      <c r="C46" s="484"/>
      <c r="D46" s="374"/>
      <c r="E46" s="166">
        <v>1200292682.74</v>
      </c>
      <c r="F46" s="167"/>
      <c r="G46" s="166">
        <v>173015161.47</v>
      </c>
    </row>
    <row r="47" spans="2:7" x14ac:dyDescent="0.25">
      <c r="B47" s="65" t="s">
        <v>593</v>
      </c>
      <c r="C47" s="373"/>
      <c r="D47" s="374"/>
      <c r="E47" s="130">
        <v>1120261515.5899999</v>
      </c>
      <c r="F47" s="29"/>
      <c r="G47" s="130">
        <v>161479137.38999999</v>
      </c>
    </row>
    <row r="48" spans="2:7" x14ac:dyDescent="0.25">
      <c r="B48" s="67" t="s">
        <v>594</v>
      </c>
      <c r="C48" s="484"/>
      <c r="D48" s="374"/>
      <c r="E48" s="166">
        <v>1047951822.54</v>
      </c>
      <c r="F48" s="167"/>
      <c r="G48" s="166">
        <v>151056118.56</v>
      </c>
    </row>
    <row r="49" spans="2:7" x14ac:dyDescent="0.25">
      <c r="B49" s="65" t="s">
        <v>595</v>
      </c>
      <c r="C49" s="373"/>
      <c r="D49" s="374"/>
      <c r="E49" s="130">
        <v>976159405.09000003</v>
      </c>
      <c r="F49" s="29"/>
      <c r="G49" s="130">
        <v>140707661.94999999</v>
      </c>
    </row>
    <row r="50" spans="2:7" x14ac:dyDescent="0.25">
      <c r="B50" s="67" t="s">
        <v>596</v>
      </c>
      <c r="C50" s="484"/>
      <c r="D50" s="374"/>
      <c r="E50" s="166">
        <v>901030736.86000001</v>
      </c>
      <c r="F50" s="167"/>
      <c r="G50" s="166">
        <v>129878304.38</v>
      </c>
    </row>
    <row r="51" spans="2:7" x14ac:dyDescent="0.25">
      <c r="B51" s="65" t="s">
        <v>597</v>
      </c>
      <c r="C51" s="373"/>
      <c r="D51" s="374"/>
      <c r="E51" s="130">
        <v>814440556.62</v>
      </c>
      <c r="F51" s="29"/>
      <c r="G51" s="130">
        <v>117396837.01000001</v>
      </c>
    </row>
    <row r="52" spans="2:7" x14ac:dyDescent="0.25">
      <c r="B52" s="67" t="s">
        <v>598</v>
      </c>
      <c r="C52" s="484"/>
      <c r="D52" s="374"/>
      <c r="E52" s="166">
        <v>735805305.63</v>
      </c>
      <c r="F52" s="167"/>
      <c r="G52" s="166">
        <v>106062026.03</v>
      </c>
    </row>
    <row r="53" spans="2:7" x14ac:dyDescent="0.25">
      <c r="B53" s="65" t="s">
        <v>599</v>
      </c>
      <c r="C53" s="373"/>
      <c r="D53" s="374"/>
      <c r="E53" s="130">
        <v>661869179.42999995</v>
      </c>
      <c r="F53" s="29"/>
      <c r="G53" s="130">
        <v>95404566.400000006</v>
      </c>
    </row>
    <row r="54" spans="2:7" x14ac:dyDescent="0.25">
      <c r="B54" s="67" t="s">
        <v>600</v>
      </c>
      <c r="C54" s="484"/>
      <c r="D54" s="374"/>
      <c r="E54" s="166">
        <v>593368817.22000003</v>
      </c>
      <c r="F54" s="167"/>
      <c r="G54" s="166">
        <v>85530640.340000004</v>
      </c>
    </row>
    <row r="55" spans="2:7" x14ac:dyDescent="0.25">
      <c r="B55" s="65" t="s">
        <v>601</v>
      </c>
      <c r="C55" s="373"/>
      <c r="D55" s="374"/>
      <c r="E55" s="130">
        <v>530100635.88999999</v>
      </c>
      <c r="F55" s="29"/>
      <c r="G55" s="130">
        <v>76410902.469999999</v>
      </c>
    </row>
    <row r="56" spans="2:7" x14ac:dyDescent="0.25">
      <c r="B56" s="67" t="s">
        <v>602</v>
      </c>
      <c r="C56" s="484"/>
      <c r="D56" s="374"/>
      <c r="E56" s="166">
        <v>474383050.50999999</v>
      </c>
      <c r="F56" s="167"/>
      <c r="G56" s="166">
        <v>68379538.819999993</v>
      </c>
    </row>
    <row r="57" spans="2:7" x14ac:dyDescent="0.25">
      <c r="B57" s="65" t="s">
        <v>603</v>
      </c>
      <c r="C57" s="373"/>
      <c r="D57" s="374"/>
      <c r="E57" s="130">
        <v>417293904.81999999</v>
      </c>
      <c r="F57" s="29"/>
      <c r="G57" s="130">
        <v>60150472.75</v>
      </c>
    </row>
    <row r="58" spans="2:7" x14ac:dyDescent="0.25">
      <c r="B58" s="67" t="s">
        <v>604</v>
      </c>
      <c r="C58" s="484"/>
      <c r="D58" s="374"/>
      <c r="E58" s="166">
        <v>0</v>
      </c>
      <c r="F58" s="167"/>
      <c r="G58" s="166">
        <v>0</v>
      </c>
    </row>
    <row r="59" spans="2:7" ht="0" hidden="1" customHeight="1" x14ac:dyDescent="0.25"/>
  </sheetData>
  <sheetProtection sheet="1" objects="1" scenarios="1"/>
  <mergeCells count="60">
    <mergeCell ref="A1:C3"/>
    <mergeCell ref="D1:G1"/>
    <mergeCell ref="D2:G2"/>
    <mergeCell ref="D3:G3"/>
    <mergeCell ref="C4:D4"/>
    <mergeCell ref="B5:E5"/>
    <mergeCell ref="B6:E6"/>
    <mergeCell ref="C7:E7"/>
    <mergeCell ref="F7:G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s>
  <pageMargins left="0.25" right="0.25" top="0.25" bottom="0.25" header="0.25" footer="0.25"/>
  <pageSetup scale="88" orientation="portrait" cellComments="atEnd"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11"/>
  <sheetViews>
    <sheetView showGridLines="0" workbookViewId="0">
      <selection activeCell="T18" sqref="T18"/>
    </sheetView>
  </sheetViews>
  <sheetFormatPr baseColWidth="10" defaultColWidth="9.140625" defaultRowHeight="15" x14ac:dyDescent="0.25"/>
  <cols>
    <col min="1" max="1" width="1.28515625" customWidth="1"/>
    <col min="2" max="2" width="0.140625" customWidth="1"/>
    <col min="3" max="3" width="16.42578125" customWidth="1"/>
    <col min="4" max="4" width="15.7109375" customWidth="1"/>
    <col min="5" max="5" width="4.85546875" customWidth="1"/>
    <col min="6" max="7" width="20.5703125" customWidth="1"/>
    <col min="8" max="8" width="80.140625" customWidth="1"/>
    <col min="9" max="9" width="0.140625" customWidth="1"/>
    <col min="10" max="10" width="0.28515625" customWidth="1"/>
  </cols>
  <sheetData>
    <row r="1" spans="1:10" ht="18" customHeight="1" x14ac:dyDescent="0.25">
      <c r="A1" s="333"/>
      <c r="B1" s="333"/>
      <c r="C1" s="333"/>
      <c r="D1" s="333"/>
      <c r="E1" s="339" t="s">
        <v>0</v>
      </c>
      <c r="F1" s="333"/>
      <c r="G1" s="333"/>
      <c r="H1" s="333"/>
      <c r="I1" s="333"/>
      <c r="J1" s="333"/>
    </row>
    <row r="2" spans="1:10" ht="18" customHeight="1" x14ac:dyDescent="0.25">
      <c r="A2" s="333"/>
      <c r="B2" s="333"/>
      <c r="C2" s="333"/>
      <c r="D2" s="333"/>
      <c r="E2" s="339" t="s">
        <v>1</v>
      </c>
      <c r="F2" s="333"/>
      <c r="G2" s="333"/>
      <c r="H2" s="333"/>
      <c r="I2" s="333"/>
      <c r="J2" s="333"/>
    </row>
    <row r="3" spans="1:10" ht="18" customHeight="1" x14ac:dyDescent="0.25">
      <c r="A3" s="333"/>
      <c r="B3" s="333"/>
      <c r="C3" s="333"/>
      <c r="D3" s="333"/>
      <c r="E3" s="339" t="s">
        <v>2</v>
      </c>
      <c r="F3" s="333"/>
      <c r="G3" s="333"/>
      <c r="H3" s="333"/>
      <c r="I3" s="333"/>
      <c r="J3" s="333"/>
    </row>
    <row r="4" spans="1:10" x14ac:dyDescent="0.25">
      <c r="A4" s="26" t="s">
        <v>2</v>
      </c>
      <c r="B4" s="383" t="s">
        <v>2</v>
      </c>
      <c r="C4" s="333"/>
      <c r="D4" s="383" t="s">
        <v>2</v>
      </c>
      <c r="E4" s="333"/>
      <c r="F4" s="26" t="s">
        <v>2</v>
      </c>
      <c r="G4" s="26" t="s">
        <v>2</v>
      </c>
      <c r="H4" s="383" t="s">
        <v>2</v>
      </c>
      <c r="I4" s="333"/>
    </row>
    <row r="5" spans="1:10" ht="15.75" x14ac:dyDescent="0.25">
      <c r="A5" s="3" t="s">
        <v>2</v>
      </c>
      <c r="B5" s="340" t="s">
        <v>46</v>
      </c>
      <c r="C5" s="333"/>
      <c r="D5" s="333"/>
      <c r="E5" s="333"/>
      <c r="F5" s="333"/>
      <c r="G5" s="333"/>
      <c r="H5" s="333"/>
      <c r="I5" s="333"/>
    </row>
    <row r="6" spans="1:10" x14ac:dyDescent="0.25">
      <c r="A6" s="26" t="s">
        <v>2</v>
      </c>
      <c r="B6" s="383" t="s">
        <v>2</v>
      </c>
      <c r="C6" s="333"/>
      <c r="D6" s="383" t="s">
        <v>2</v>
      </c>
      <c r="E6" s="333"/>
      <c r="F6" s="26" t="s">
        <v>2</v>
      </c>
      <c r="G6" s="26" t="s">
        <v>2</v>
      </c>
      <c r="H6" s="383" t="s">
        <v>2</v>
      </c>
      <c r="I6" s="333"/>
    </row>
    <row r="7" spans="1:10" ht="408.95" customHeight="1" x14ac:dyDescent="0.25">
      <c r="C7" s="488"/>
      <c r="D7" s="489"/>
      <c r="E7" s="489"/>
      <c r="F7" s="489"/>
      <c r="G7" s="489"/>
      <c r="H7" s="489"/>
      <c r="I7" s="490"/>
    </row>
    <row r="8" spans="1:10" ht="37.5" customHeight="1" x14ac:dyDescent="0.25">
      <c r="C8" s="491"/>
      <c r="D8" s="492"/>
      <c r="E8" s="492"/>
      <c r="F8" s="492"/>
      <c r="G8" s="492"/>
      <c r="H8" s="492"/>
      <c r="I8" s="493"/>
    </row>
    <row r="9" spans="1:10" ht="31.5" customHeight="1" x14ac:dyDescent="0.25"/>
    <row r="10" spans="1:10" ht="408.95" customHeight="1" x14ac:dyDescent="0.25">
      <c r="B10" s="488"/>
      <c r="C10" s="489"/>
      <c r="D10" s="489"/>
      <c r="E10" s="489"/>
      <c r="F10" s="489"/>
      <c r="G10" s="489"/>
      <c r="H10" s="490"/>
    </row>
    <row r="11" spans="1:10" ht="37.5" customHeight="1" x14ac:dyDescent="0.25">
      <c r="B11" s="491"/>
      <c r="C11" s="492"/>
      <c r="D11" s="492"/>
      <c r="E11" s="492"/>
      <c r="F11" s="492"/>
      <c r="G11" s="492"/>
      <c r="H11" s="493"/>
    </row>
  </sheetData>
  <sheetProtection sheet="1" objects="1" scenarios="1"/>
  <mergeCells count="13">
    <mergeCell ref="A1:D3"/>
    <mergeCell ref="E1:J1"/>
    <mergeCell ref="E2:J2"/>
    <mergeCell ref="E3:J3"/>
    <mergeCell ref="B4:C4"/>
    <mergeCell ref="D4:E4"/>
    <mergeCell ref="H4:I4"/>
    <mergeCell ref="B10:H11"/>
    <mergeCell ref="B5:I5"/>
    <mergeCell ref="B6:C6"/>
    <mergeCell ref="D6:E6"/>
    <mergeCell ref="H6:I6"/>
    <mergeCell ref="C7:I8"/>
  </mergeCells>
  <pageMargins left="0.25" right="0.25" top="0.25" bottom="0.25" header="0.25" footer="0.25"/>
  <pageSetup scale="63" orientation="portrait" cellComments="atEnd"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G79"/>
  <sheetViews>
    <sheetView showGridLines="0" workbookViewId="0">
      <selection activeCell="T18" sqref="T18"/>
    </sheetView>
  </sheetViews>
  <sheetFormatPr baseColWidth="10" defaultColWidth="9.140625" defaultRowHeight="15" x14ac:dyDescent="0.25"/>
  <cols>
    <col min="1" max="1" width="1.28515625" customWidth="1"/>
    <col min="2" max="2" width="16.5703125" customWidth="1"/>
    <col min="3" max="3" width="15.7109375" customWidth="1"/>
    <col min="4" max="4" width="4.85546875" customWidth="1"/>
    <col min="5" max="6" width="20.5703125" customWidth="1"/>
    <col min="7" max="7" width="23.28515625" customWidth="1"/>
  </cols>
  <sheetData>
    <row r="1" spans="1:7" ht="18" customHeight="1" x14ac:dyDescent="0.25">
      <c r="A1" s="333"/>
      <c r="B1" s="333"/>
      <c r="C1" s="333"/>
      <c r="D1" s="339" t="s">
        <v>0</v>
      </c>
      <c r="E1" s="333"/>
      <c r="F1" s="333"/>
      <c r="G1" s="333"/>
    </row>
    <row r="2" spans="1:7" ht="18" customHeight="1" x14ac:dyDescent="0.25">
      <c r="A2" s="333"/>
      <c r="B2" s="333"/>
      <c r="C2" s="333"/>
      <c r="D2" s="339" t="s">
        <v>1</v>
      </c>
      <c r="E2" s="333"/>
      <c r="F2" s="333"/>
      <c r="G2" s="333"/>
    </row>
    <row r="3" spans="1:7" ht="18" customHeight="1" x14ac:dyDescent="0.25">
      <c r="A3" s="333"/>
      <c r="B3" s="333"/>
      <c r="C3" s="333"/>
      <c r="D3" s="339" t="s">
        <v>2</v>
      </c>
      <c r="E3" s="333"/>
      <c r="F3" s="333"/>
      <c r="G3" s="333"/>
    </row>
    <row r="4" spans="1:7" x14ac:dyDescent="0.25">
      <c r="A4" s="26" t="s">
        <v>2</v>
      </c>
      <c r="B4" s="26" t="s">
        <v>2</v>
      </c>
      <c r="C4" s="383" t="s">
        <v>2</v>
      </c>
      <c r="D4" s="333"/>
      <c r="E4" s="26" t="s">
        <v>2</v>
      </c>
      <c r="F4" s="26" t="s">
        <v>2</v>
      </c>
      <c r="G4" s="26" t="s">
        <v>2</v>
      </c>
    </row>
    <row r="5" spans="1:7" ht="15.75" x14ac:dyDescent="0.25">
      <c r="A5" s="340" t="s">
        <v>48</v>
      </c>
      <c r="B5" s="333"/>
      <c r="C5" s="333"/>
      <c r="D5" s="333"/>
      <c r="E5" s="333"/>
      <c r="F5" s="3" t="s">
        <v>2</v>
      </c>
      <c r="G5" s="3" t="s">
        <v>2</v>
      </c>
    </row>
    <row r="6" spans="1:7" x14ac:dyDescent="0.25">
      <c r="A6" s="26" t="s">
        <v>2</v>
      </c>
      <c r="B6" s="26" t="s">
        <v>2</v>
      </c>
      <c r="C6" s="383" t="s">
        <v>2</v>
      </c>
      <c r="D6" s="333"/>
      <c r="E6" s="26" t="s">
        <v>2</v>
      </c>
      <c r="F6" s="26" t="s">
        <v>2</v>
      </c>
      <c r="G6" s="26" t="s">
        <v>2</v>
      </c>
    </row>
    <row r="7" spans="1:7" ht="38.25" x14ac:dyDescent="0.25">
      <c r="A7" s="26" t="s">
        <v>2</v>
      </c>
      <c r="B7" s="168" t="s">
        <v>605</v>
      </c>
      <c r="C7" s="497" t="s">
        <v>606</v>
      </c>
      <c r="D7" s="374"/>
      <c r="E7" s="169" t="s">
        <v>607</v>
      </c>
      <c r="F7" s="169" t="s">
        <v>608</v>
      </c>
      <c r="G7" s="169" t="s">
        <v>609</v>
      </c>
    </row>
    <row r="8" spans="1:7" x14ac:dyDescent="0.25">
      <c r="A8" s="26" t="s">
        <v>2</v>
      </c>
      <c r="B8" s="170" t="s">
        <v>610</v>
      </c>
      <c r="C8" s="495">
        <v>121271364</v>
      </c>
      <c r="D8" s="374"/>
      <c r="E8" s="171">
        <v>47548009.670000002</v>
      </c>
      <c r="F8" s="171">
        <v>168819373.66999999</v>
      </c>
      <c r="G8" s="171">
        <v>121365235.15000001</v>
      </c>
    </row>
    <row r="9" spans="1:7" x14ac:dyDescent="0.25">
      <c r="A9" s="26" t="s">
        <v>2</v>
      </c>
      <c r="B9" s="162" t="s">
        <v>611</v>
      </c>
      <c r="C9" s="494">
        <v>113742709.05</v>
      </c>
      <c r="D9" s="374"/>
      <c r="E9" s="172">
        <v>43752428.719999999</v>
      </c>
      <c r="F9" s="172">
        <v>157495137.77000001</v>
      </c>
      <c r="G9" s="172">
        <v>113742709.05</v>
      </c>
    </row>
    <row r="10" spans="1:7" x14ac:dyDescent="0.25">
      <c r="A10" s="26" t="s">
        <v>2</v>
      </c>
      <c r="B10" s="170" t="s">
        <v>612</v>
      </c>
      <c r="C10" s="495">
        <v>120928484.36</v>
      </c>
      <c r="D10" s="374"/>
      <c r="E10" s="171">
        <v>42929563.380000003</v>
      </c>
      <c r="F10" s="171">
        <v>163858047.74000001</v>
      </c>
      <c r="G10" s="171">
        <v>120928484.36</v>
      </c>
    </row>
    <row r="11" spans="1:7" x14ac:dyDescent="0.25">
      <c r="A11" s="26" t="s">
        <v>2</v>
      </c>
      <c r="B11" s="162" t="s">
        <v>613</v>
      </c>
      <c r="C11" s="494">
        <v>129492915.67</v>
      </c>
      <c r="D11" s="374"/>
      <c r="E11" s="172">
        <v>42098758.299999997</v>
      </c>
      <c r="F11" s="172">
        <v>171591673.97</v>
      </c>
      <c r="G11" s="172">
        <v>129492915.67</v>
      </c>
    </row>
    <row r="12" spans="1:7" x14ac:dyDescent="0.25">
      <c r="A12" s="26" t="s">
        <v>2</v>
      </c>
      <c r="B12" s="170" t="s">
        <v>614</v>
      </c>
      <c r="C12" s="495">
        <v>124083587.79000001</v>
      </c>
      <c r="D12" s="374"/>
      <c r="E12" s="171">
        <v>41208186.340000004</v>
      </c>
      <c r="F12" s="171">
        <v>165291774.13</v>
      </c>
      <c r="G12" s="171">
        <v>124083587.79000001</v>
      </c>
    </row>
    <row r="13" spans="1:7" x14ac:dyDescent="0.25">
      <c r="A13" s="26" t="s">
        <v>2</v>
      </c>
      <c r="B13" s="162" t="s">
        <v>615</v>
      </c>
      <c r="C13" s="494">
        <v>124098011.51000001</v>
      </c>
      <c r="D13" s="374"/>
      <c r="E13" s="172">
        <v>40354413.240000002</v>
      </c>
      <c r="F13" s="172">
        <v>164452424.75</v>
      </c>
      <c r="G13" s="172">
        <v>124098011.51000001</v>
      </c>
    </row>
    <row r="14" spans="1:7" x14ac:dyDescent="0.25">
      <c r="A14" s="26" t="s">
        <v>2</v>
      </c>
      <c r="B14" s="170" t="s">
        <v>616</v>
      </c>
      <c r="C14" s="495">
        <v>122749600.56999999</v>
      </c>
      <c r="D14" s="374"/>
      <c r="E14" s="171">
        <v>39502001.670000002</v>
      </c>
      <c r="F14" s="171">
        <v>162251602.24000001</v>
      </c>
      <c r="G14" s="171">
        <v>122749600.56999999</v>
      </c>
    </row>
    <row r="15" spans="1:7" x14ac:dyDescent="0.25">
      <c r="A15" s="26" t="s">
        <v>2</v>
      </c>
      <c r="B15" s="162" t="s">
        <v>617</v>
      </c>
      <c r="C15" s="494">
        <v>121324441.70999999</v>
      </c>
      <c r="D15" s="374"/>
      <c r="E15" s="172">
        <v>38657506.380000003</v>
      </c>
      <c r="F15" s="172">
        <v>159981948.09</v>
      </c>
      <c r="G15" s="172">
        <v>121324441.70999999</v>
      </c>
    </row>
    <row r="16" spans="1:7" x14ac:dyDescent="0.25">
      <c r="A16" s="26" t="s">
        <v>2</v>
      </c>
      <c r="B16" s="170" t="s">
        <v>618</v>
      </c>
      <c r="C16" s="495">
        <v>134019969.53</v>
      </c>
      <c r="D16" s="374"/>
      <c r="E16" s="171">
        <v>37823248.299999997</v>
      </c>
      <c r="F16" s="171">
        <v>171843217.83000001</v>
      </c>
      <c r="G16" s="171">
        <v>134019969.53</v>
      </c>
    </row>
    <row r="17" spans="1:7" x14ac:dyDescent="0.25">
      <c r="A17" s="26" t="s">
        <v>2</v>
      </c>
      <c r="B17" s="162" t="s">
        <v>619</v>
      </c>
      <c r="C17" s="494">
        <v>140559308.16</v>
      </c>
      <c r="D17" s="374"/>
      <c r="E17" s="172">
        <v>36903055.259999998</v>
      </c>
      <c r="F17" s="172">
        <v>177462363.41999999</v>
      </c>
      <c r="G17" s="172">
        <v>140559308.16</v>
      </c>
    </row>
    <row r="18" spans="1:7" x14ac:dyDescent="0.25">
      <c r="A18" s="26" t="s">
        <v>2</v>
      </c>
      <c r="B18" s="170" t="s">
        <v>620</v>
      </c>
      <c r="C18" s="495">
        <v>101890643.31999999</v>
      </c>
      <c r="D18" s="374"/>
      <c r="E18" s="171">
        <v>35935860.189999998</v>
      </c>
      <c r="F18" s="171">
        <v>137826503.50999999</v>
      </c>
      <c r="G18" s="171">
        <v>101890643.31999999</v>
      </c>
    </row>
    <row r="19" spans="1:7" x14ac:dyDescent="0.25">
      <c r="A19" s="26" t="s">
        <v>2</v>
      </c>
      <c r="B19" s="162" t="s">
        <v>621</v>
      </c>
      <c r="C19" s="494">
        <v>107443299.78</v>
      </c>
      <c r="D19" s="374"/>
      <c r="E19" s="172">
        <v>35234131.899999999</v>
      </c>
      <c r="F19" s="172">
        <v>142677431.68000001</v>
      </c>
      <c r="G19" s="172">
        <v>107443299.78</v>
      </c>
    </row>
    <row r="20" spans="1:7" x14ac:dyDescent="0.25">
      <c r="A20" s="26" t="s">
        <v>2</v>
      </c>
      <c r="B20" s="170" t="s">
        <v>622</v>
      </c>
      <c r="C20" s="495">
        <v>142037260.99000001</v>
      </c>
      <c r="D20" s="374"/>
      <c r="E20" s="171">
        <v>34496635.57</v>
      </c>
      <c r="F20" s="171">
        <v>176533896.56</v>
      </c>
      <c r="G20" s="171">
        <v>142037260.99000001</v>
      </c>
    </row>
    <row r="21" spans="1:7" x14ac:dyDescent="0.25">
      <c r="A21" s="26" t="s">
        <v>2</v>
      </c>
      <c r="B21" s="162" t="s">
        <v>623</v>
      </c>
      <c r="C21" s="494">
        <v>155512101.91999999</v>
      </c>
      <c r="D21" s="374"/>
      <c r="E21" s="172">
        <v>33519874.93</v>
      </c>
      <c r="F21" s="172">
        <v>189031976.84999999</v>
      </c>
      <c r="G21" s="172">
        <v>155512101.91999999</v>
      </c>
    </row>
    <row r="22" spans="1:7" x14ac:dyDescent="0.25">
      <c r="A22" s="26" t="s">
        <v>2</v>
      </c>
      <c r="B22" s="170" t="s">
        <v>624</v>
      </c>
      <c r="C22" s="495">
        <v>150753344.58000001</v>
      </c>
      <c r="D22" s="374"/>
      <c r="E22" s="171">
        <v>32450326.030000001</v>
      </c>
      <c r="F22" s="171">
        <v>183203670.61000001</v>
      </c>
      <c r="G22" s="171">
        <v>150753344.58000001</v>
      </c>
    </row>
    <row r="23" spans="1:7" x14ac:dyDescent="0.25">
      <c r="A23" s="26" t="s">
        <v>2</v>
      </c>
      <c r="B23" s="162" t="s">
        <v>625</v>
      </c>
      <c r="C23" s="494">
        <v>185640969.44</v>
      </c>
      <c r="D23" s="374"/>
      <c r="E23" s="172">
        <v>31414337.989999998</v>
      </c>
      <c r="F23" s="172">
        <v>217055307.43000001</v>
      </c>
      <c r="G23" s="172">
        <v>185640969.44</v>
      </c>
    </row>
    <row r="24" spans="1:7" x14ac:dyDescent="0.25">
      <c r="A24" s="26" t="s">
        <v>2</v>
      </c>
      <c r="B24" s="170" t="s">
        <v>626</v>
      </c>
      <c r="C24" s="495">
        <v>149117504.53999999</v>
      </c>
      <c r="D24" s="374"/>
      <c r="E24" s="171">
        <v>30138356.399999999</v>
      </c>
      <c r="F24" s="171">
        <v>179255860.94</v>
      </c>
      <c r="G24" s="171">
        <v>149117504.53999999</v>
      </c>
    </row>
    <row r="25" spans="1:7" x14ac:dyDescent="0.25">
      <c r="A25" s="26" t="s">
        <v>2</v>
      </c>
      <c r="B25" s="162" t="s">
        <v>627</v>
      </c>
      <c r="C25" s="494">
        <v>138781461.58000001</v>
      </c>
      <c r="D25" s="374"/>
      <c r="E25" s="172">
        <v>29112773.5</v>
      </c>
      <c r="F25" s="172">
        <v>167894235.08000001</v>
      </c>
      <c r="G25" s="172">
        <v>138781461.58000001</v>
      </c>
    </row>
    <row r="26" spans="1:7" x14ac:dyDescent="0.25">
      <c r="A26" s="26" t="s">
        <v>2</v>
      </c>
      <c r="B26" s="170" t="s">
        <v>628</v>
      </c>
      <c r="C26" s="495">
        <v>125879730.62</v>
      </c>
      <c r="D26" s="374"/>
      <c r="E26" s="171">
        <v>28158997.170000002</v>
      </c>
      <c r="F26" s="171">
        <v>154038727.78999999</v>
      </c>
      <c r="G26" s="171">
        <v>125879730.62</v>
      </c>
    </row>
    <row r="27" spans="1:7" x14ac:dyDescent="0.25">
      <c r="A27" s="26" t="s">
        <v>2</v>
      </c>
      <c r="B27" s="162" t="s">
        <v>629</v>
      </c>
      <c r="C27" s="494">
        <v>120466173.68000001</v>
      </c>
      <c r="D27" s="374"/>
      <c r="E27" s="172">
        <v>27291968.809999999</v>
      </c>
      <c r="F27" s="172">
        <v>147758142.49000001</v>
      </c>
      <c r="G27" s="172">
        <v>120466173.68000001</v>
      </c>
    </row>
    <row r="28" spans="1:7" x14ac:dyDescent="0.25">
      <c r="A28" s="26" t="s">
        <v>2</v>
      </c>
      <c r="B28" s="170" t="s">
        <v>630</v>
      </c>
      <c r="C28" s="495">
        <v>139233440.71000001</v>
      </c>
      <c r="D28" s="374"/>
      <c r="E28" s="171">
        <v>26464199.059999999</v>
      </c>
      <c r="F28" s="171">
        <v>165697639.77000001</v>
      </c>
      <c r="G28" s="171">
        <v>139233440.71000001</v>
      </c>
    </row>
    <row r="29" spans="1:7" x14ac:dyDescent="0.25">
      <c r="A29" s="26" t="s">
        <v>2</v>
      </c>
      <c r="B29" s="162" t="s">
        <v>631</v>
      </c>
      <c r="C29" s="494">
        <v>181792515.56</v>
      </c>
      <c r="D29" s="374"/>
      <c r="E29" s="172">
        <v>25507353.890000001</v>
      </c>
      <c r="F29" s="172">
        <v>207299869.44999999</v>
      </c>
      <c r="G29" s="172">
        <v>181792515.56</v>
      </c>
    </row>
    <row r="30" spans="1:7" x14ac:dyDescent="0.25">
      <c r="A30" s="26" t="s">
        <v>2</v>
      </c>
      <c r="B30" s="170" t="s">
        <v>632</v>
      </c>
      <c r="C30" s="495">
        <v>152618126.78</v>
      </c>
      <c r="D30" s="374"/>
      <c r="E30" s="171">
        <v>24256723.41</v>
      </c>
      <c r="F30" s="171">
        <v>176874850.19</v>
      </c>
      <c r="G30" s="171">
        <v>152618126.78</v>
      </c>
    </row>
    <row r="31" spans="1:7" x14ac:dyDescent="0.25">
      <c r="A31" s="26" t="s">
        <v>2</v>
      </c>
      <c r="B31" s="162" t="s">
        <v>633</v>
      </c>
      <c r="C31" s="494">
        <v>163436409.59</v>
      </c>
      <c r="D31" s="374"/>
      <c r="E31" s="172">
        <v>23208295.079999998</v>
      </c>
      <c r="F31" s="172">
        <v>186644704.66999999</v>
      </c>
      <c r="G31" s="172">
        <v>163436409.59</v>
      </c>
    </row>
    <row r="32" spans="1:7" x14ac:dyDescent="0.25">
      <c r="A32" s="26" t="s">
        <v>2</v>
      </c>
      <c r="B32" s="170" t="s">
        <v>634</v>
      </c>
      <c r="C32" s="495">
        <v>173456902.30000001</v>
      </c>
      <c r="D32" s="374"/>
      <c r="E32" s="171">
        <v>22084782.75</v>
      </c>
      <c r="F32" s="171">
        <v>195541685.05000001</v>
      </c>
      <c r="G32" s="171">
        <v>173456902.30000001</v>
      </c>
    </row>
    <row r="33" spans="1:7" x14ac:dyDescent="0.25">
      <c r="A33" s="26" t="s">
        <v>2</v>
      </c>
      <c r="B33" s="162" t="s">
        <v>635</v>
      </c>
      <c r="C33" s="494">
        <v>156509394.37</v>
      </c>
      <c r="D33" s="374"/>
      <c r="E33" s="172">
        <v>20890576.710000001</v>
      </c>
      <c r="F33" s="172">
        <v>177399971.08000001</v>
      </c>
      <c r="G33" s="172">
        <v>156509394.37</v>
      </c>
    </row>
    <row r="34" spans="1:7" x14ac:dyDescent="0.25">
      <c r="A34" s="26" t="s">
        <v>2</v>
      </c>
      <c r="B34" s="170" t="s">
        <v>636</v>
      </c>
      <c r="C34" s="495">
        <v>156672279.38999999</v>
      </c>
      <c r="D34" s="374"/>
      <c r="E34" s="171">
        <v>19814804.43</v>
      </c>
      <c r="F34" s="171">
        <v>176487083.81999999</v>
      </c>
      <c r="G34" s="171">
        <v>156672279.38999999</v>
      </c>
    </row>
    <row r="35" spans="1:7" x14ac:dyDescent="0.25">
      <c r="A35" s="26" t="s">
        <v>2</v>
      </c>
      <c r="B35" s="162" t="s">
        <v>637</v>
      </c>
      <c r="C35" s="494">
        <v>182803976.63</v>
      </c>
      <c r="D35" s="374"/>
      <c r="E35" s="172">
        <v>18738532.829999998</v>
      </c>
      <c r="F35" s="172">
        <v>201542509.46000001</v>
      </c>
      <c r="G35" s="172">
        <v>182803976.63</v>
      </c>
    </row>
    <row r="36" spans="1:7" x14ac:dyDescent="0.25">
      <c r="A36" s="26" t="s">
        <v>2</v>
      </c>
      <c r="B36" s="170" t="s">
        <v>638</v>
      </c>
      <c r="C36" s="495">
        <v>148044757.13999999</v>
      </c>
      <c r="D36" s="374"/>
      <c r="E36" s="171">
        <v>17481423.530000001</v>
      </c>
      <c r="F36" s="171">
        <v>165526180.66999999</v>
      </c>
      <c r="G36" s="171">
        <v>148044757.13999999</v>
      </c>
    </row>
    <row r="37" spans="1:7" x14ac:dyDescent="0.25">
      <c r="A37" s="26" t="s">
        <v>2</v>
      </c>
      <c r="B37" s="162" t="s">
        <v>639</v>
      </c>
      <c r="C37" s="494">
        <v>144739477.38</v>
      </c>
      <c r="D37" s="374"/>
      <c r="E37" s="172">
        <v>16462561.460000001</v>
      </c>
      <c r="F37" s="172">
        <v>161202038.84</v>
      </c>
      <c r="G37" s="172">
        <v>144739477.38</v>
      </c>
    </row>
    <row r="38" spans="1:7" x14ac:dyDescent="0.25">
      <c r="A38" s="26" t="s">
        <v>2</v>
      </c>
      <c r="B38" s="170" t="s">
        <v>640</v>
      </c>
      <c r="C38" s="495">
        <v>130942320.56999999</v>
      </c>
      <c r="D38" s="374"/>
      <c r="E38" s="171">
        <v>15467933.85</v>
      </c>
      <c r="F38" s="171">
        <v>146410254.41999999</v>
      </c>
      <c r="G38" s="171">
        <v>130942320.56999999</v>
      </c>
    </row>
    <row r="39" spans="1:7" x14ac:dyDescent="0.25">
      <c r="A39" s="26" t="s">
        <v>2</v>
      </c>
      <c r="B39" s="162" t="s">
        <v>641</v>
      </c>
      <c r="C39" s="494">
        <v>135902336.34999999</v>
      </c>
      <c r="D39" s="374"/>
      <c r="E39" s="172">
        <v>14567256.98</v>
      </c>
      <c r="F39" s="172">
        <v>150469593.33000001</v>
      </c>
      <c r="G39" s="172">
        <v>135902336.34999999</v>
      </c>
    </row>
    <row r="40" spans="1:7" x14ac:dyDescent="0.25">
      <c r="A40" s="26" t="s">
        <v>2</v>
      </c>
      <c r="B40" s="170" t="s">
        <v>642</v>
      </c>
      <c r="C40" s="495">
        <v>151734103.43000001</v>
      </c>
      <c r="D40" s="374"/>
      <c r="E40" s="171">
        <v>13632653</v>
      </c>
      <c r="F40" s="171">
        <v>165366756.43000001</v>
      </c>
      <c r="G40" s="171">
        <v>151734103.43000001</v>
      </c>
    </row>
    <row r="41" spans="1:7" x14ac:dyDescent="0.25">
      <c r="A41" s="26" t="s">
        <v>2</v>
      </c>
      <c r="B41" s="162" t="s">
        <v>643</v>
      </c>
      <c r="C41" s="494">
        <v>191423931.37</v>
      </c>
      <c r="D41" s="374"/>
      <c r="E41" s="172">
        <v>12590446.560000001</v>
      </c>
      <c r="F41" s="172">
        <v>204014377.93000001</v>
      </c>
      <c r="G41" s="172">
        <v>191423931.37</v>
      </c>
    </row>
    <row r="42" spans="1:7" x14ac:dyDescent="0.25">
      <c r="A42" s="26" t="s">
        <v>2</v>
      </c>
      <c r="B42" s="170" t="s">
        <v>644</v>
      </c>
      <c r="C42" s="495">
        <v>176930892.66999999</v>
      </c>
      <c r="D42" s="374"/>
      <c r="E42" s="171">
        <v>11273307.130000001</v>
      </c>
      <c r="F42" s="171">
        <v>188204199.80000001</v>
      </c>
      <c r="G42" s="171">
        <v>176930892.66999999</v>
      </c>
    </row>
    <row r="43" spans="1:7" x14ac:dyDescent="0.25">
      <c r="A43" s="26" t="s">
        <v>2</v>
      </c>
      <c r="B43" s="162" t="s">
        <v>645</v>
      </c>
      <c r="C43" s="494">
        <v>171006151.19</v>
      </c>
      <c r="D43" s="374"/>
      <c r="E43" s="172">
        <v>10057799.83</v>
      </c>
      <c r="F43" s="172">
        <v>181063951.02000001</v>
      </c>
      <c r="G43" s="172">
        <v>171006151.19</v>
      </c>
    </row>
    <row r="44" spans="1:7" x14ac:dyDescent="0.25">
      <c r="A44" s="26" t="s">
        <v>2</v>
      </c>
      <c r="B44" s="170" t="s">
        <v>646</v>
      </c>
      <c r="C44" s="495">
        <v>162321967.47999999</v>
      </c>
      <c r="D44" s="374"/>
      <c r="E44" s="171">
        <v>8880095.9199999999</v>
      </c>
      <c r="F44" s="171">
        <v>171202063.40000001</v>
      </c>
      <c r="G44" s="171">
        <v>162321967.47999999</v>
      </c>
    </row>
    <row r="45" spans="1:7" x14ac:dyDescent="0.25">
      <c r="A45" s="26" t="s">
        <v>2</v>
      </c>
      <c r="B45" s="162" t="s">
        <v>647</v>
      </c>
      <c r="C45" s="494">
        <v>153573548.03</v>
      </c>
      <c r="D45" s="374"/>
      <c r="E45" s="172">
        <v>7765586.5700000003</v>
      </c>
      <c r="F45" s="172">
        <v>161339134.59999999</v>
      </c>
      <c r="G45" s="172">
        <v>153573548.03</v>
      </c>
    </row>
    <row r="46" spans="1:7" x14ac:dyDescent="0.25">
      <c r="A46" s="26" t="s">
        <v>2</v>
      </c>
      <c r="B46" s="170" t="s">
        <v>648</v>
      </c>
      <c r="C46" s="495">
        <v>136866672.31</v>
      </c>
      <c r="D46" s="374"/>
      <c r="E46" s="171">
        <v>6708613.7300000004</v>
      </c>
      <c r="F46" s="171">
        <v>143575286.03999999</v>
      </c>
      <c r="G46" s="171">
        <v>136866672.31</v>
      </c>
    </row>
    <row r="47" spans="1:7" x14ac:dyDescent="0.25">
      <c r="A47" s="26" t="s">
        <v>2</v>
      </c>
      <c r="B47" s="162" t="s">
        <v>649</v>
      </c>
      <c r="C47" s="494">
        <v>147589596.83000001</v>
      </c>
      <c r="D47" s="374"/>
      <c r="E47" s="172">
        <v>5769242.1900000004</v>
      </c>
      <c r="F47" s="172">
        <v>153358839.02000001</v>
      </c>
      <c r="G47" s="172">
        <v>147589596.83000001</v>
      </c>
    </row>
    <row r="48" spans="1:7" x14ac:dyDescent="0.25">
      <c r="A48" s="26" t="s">
        <v>2</v>
      </c>
      <c r="B48" s="170" t="s">
        <v>650</v>
      </c>
      <c r="C48" s="495">
        <v>89852640.170000002</v>
      </c>
      <c r="D48" s="374"/>
      <c r="E48" s="171">
        <v>4753036.88</v>
      </c>
      <c r="F48" s="171">
        <v>94605677.049999997</v>
      </c>
      <c r="G48" s="171">
        <v>89852640.170000002</v>
      </c>
    </row>
    <row r="49" spans="1:7" x14ac:dyDescent="0.25">
      <c r="A49" s="26" t="s">
        <v>2</v>
      </c>
      <c r="B49" s="162" t="s">
        <v>651</v>
      </c>
      <c r="C49" s="494">
        <v>79353663.260000005</v>
      </c>
      <c r="D49" s="374"/>
      <c r="E49" s="172">
        <v>4135520.28</v>
      </c>
      <c r="F49" s="172">
        <v>83489183.540000007</v>
      </c>
      <c r="G49" s="172">
        <v>79353663.260000005</v>
      </c>
    </row>
    <row r="50" spans="1:7" x14ac:dyDescent="0.25">
      <c r="A50" s="26" t="s">
        <v>2</v>
      </c>
      <c r="B50" s="170" t="s">
        <v>652</v>
      </c>
      <c r="C50" s="495">
        <v>64998806.079999998</v>
      </c>
      <c r="D50" s="374"/>
      <c r="E50" s="171">
        <v>3589149.66</v>
      </c>
      <c r="F50" s="171">
        <v>68587955.739999995</v>
      </c>
      <c r="G50" s="171">
        <v>64998806.079999998</v>
      </c>
    </row>
    <row r="51" spans="1:7" x14ac:dyDescent="0.25">
      <c r="A51" s="26" t="s">
        <v>2</v>
      </c>
      <c r="B51" s="162" t="s">
        <v>653</v>
      </c>
      <c r="C51" s="494">
        <v>71001700.890000001</v>
      </c>
      <c r="D51" s="374"/>
      <c r="E51" s="172">
        <v>3141760.58</v>
      </c>
      <c r="F51" s="172">
        <v>74143461.469999999</v>
      </c>
      <c r="G51" s="172">
        <v>71001700.890000001</v>
      </c>
    </row>
    <row r="52" spans="1:7" x14ac:dyDescent="0.25">
      <c r="A52" s="26" t="s">
        <v>2</v>
      </c>
      <c r="B52" s="170" t="s">
        <v>654</v>
      </c>
      <c r="C52" s="495">
        <v>100552420.22</v>
      </c>
      <c r="D52" s="374"/>
      <c r="E52" s="171">
        <v>2654849.0099999998</v>
      </c>
      <c r="F52" s="171">
        <v>103207269.23</v>
      </c>
      <c r="G52" s="171">
        <v>100552420.22</v>
      </c>
    </row>
    <row r="53" spans="1:7" x14ac:dyDescent="0.25">
      <c r="A53" s="26" t="s">
        <v>2</v>
      </c>
      <c r="B53" s="162" t="s">
        <v>655</v>
      </c>
      <c r="C53" s="494">
        <v>117233564.02</v>
      </c>
      <c r="D53" s="374"/>
      <c r="E53" s="172">
        <v>1962441.67</v>
      </c>
      <c r="F53" s="172">
        <v>119196005.69</v>
      </c>
      <c r="G53" s="172">
        <v>117233564.02</v>
      </c>
    </row>
    <row r="54" spans="1:7" x14ac:dyDescent="0.25">
      <c r="A54" s="26" t="s">
        <v>2</v>
      </c>
      <c r="B54" s="170" t="s">
        <v>656</v>
      </c>
      <c r="C54" s="495">
        <v>89444778.819999993</v>
      </c>
      <c r="D54" s="374"/>
      <c r="E54" s="171">
        <v>1157595.68</v>
      </c>
      <c r="F54" s="171">
        <v>90602374.5</v>
      </c>
      <c r="G54" s="171">
        <v>89444778.819999993</v>
      </c>
    </row>
    <row r="55" spans="1:7" x14ac:dyDescent="0.25">
      <c r="A55" s="26" t="s">
        <v>2</v>
      </c>
      <c r="B55" s="162" t="s">
        <v>657</v>
      </c>
      <c r="C55" s="494">
        <v>60217191.460000001</v>
      </c>
      <c r="D55" s="374"/>
      <c r="E55" s="172">
        <v>542281.28</v>
      </c>
      <c r="F55" s="172">
        <v>60759472.740000002</v>
      </c>
      <c r="G55" s="172">
        <v>60217191.460000001</v>
      </c>
    </row>
    <row r="56" spans="1:7" x14ac:dyDescent="0.25">
      <c r="A56" s="26" t="s">
        <v>2</v>
      </c>
      <c r="B56" s="170" t="s">
        <v>658</v>
      </c>
      <c r="C56" s="495">
        <v>3448708.45</v>
      </c>
      <c r="D56" s="374"/>
      <c r="E56" s="171">
        <v>127969.36</v>
      </c>
      <c r="F56" s="171">
        <v>3576677.81</v>
      </c>
      <c r="G56" s="171">
        <v>3448708.45</v>
      </c>
    </row>
    <row r="57" spans="1:7" x14ac:dyDescent="0.25">
      <c r="A57" s="26" t="s">
        <v>2</v>
      </c>
      <c r="B57" s="162" t="s">
        <v>659</v>
      </c>
      <c r="C57" s="494">
        <v>2619030.2999999998</v>
      </c>
      <c r="D57" s="374"/>
      <c r="E57" s="172">
        <v>103977.54</v>
      </c>
      <c r="F57" s="172">
        <v>2723007.84</v>
      </c>
      <c r="G57" s="172">
        <v>2619030.2999999998</v>
      </c>
    </row>
    <row r="58" spans="1:7" x14ac:dyDescent="0.25">
      <c r="A58" s="26" t="s">
        <v>2</v>
      </c>
      <c r="B58" s="170" t="s">
        <v>660</v>
      </c>
      <c r="C58" s="495">
        <v>2452759.08</v>
      </c>
      <c r="D58" s="374"/>
      <c r="E58" s="171">
        <v>85966.5</v>
      </c>
      <c r="F58" s="171">
        <v>2538725.58</v>
      </c>
      <c r="G58" s="171">
        <v>2452759.08</v>
      </c>
    </row>
    <row r="59" spans="1:7" x14ac:dyDescent="0.25">
      <c r="A59" s="26" t="s">
        <v>2</v>
      </c>
      <c r="B59" s="162" t="s">
        <v>661</v>
      </c>
      <c r="C59" s="494">
        <v>1983146.15</v>
      </c>
      <c r="D59" s="374"/>
      <c r="E59" s="172">
        <v>69103.55</v>
      </c>
      <c r="F59" s="172">
        <v>2052249.7</v>
      </c>
      <c r="G59" s="172">
        <v>1983146.15</v>
      </c>
    </row>
    <row r="60" spans="1:7" x14ac:dyDescent="0.25">
      <c r="A60" s="26" t="s">
        <v>2</v>
      </c>
      <c r="B60" s="170" t="s">
        <v>662</v>
      </c>
      <c r="C60" s="495">
        <v>1878203.69</v>
      </c>
      <c r="D60" s="374"/>
      <c r="E60" s="171">
        <v>55465.61</v>
      </c>
      <c r="F60" s="171">
        <v>1933669.3</v>
      </c>
      <c r="G60" s="171">
        <v>1878203.69</v>
      </c>
    </row>
    <row r="61" spans="1:7" x14ac:dyDescent="0.25">
      <c r="A61" s="26" t="s">
        <v>2</v>
      </c>
      <c r="B61" s="162" t="s">
        <v>663</v>
      </c>
      <c r="C61" s="494">
        <v>1628258.58</v>
      </c>
      <c r="D61" s="374"/>
      <c r="E61" s="172">
        <v>42540.59</v>
      </c>
      <c r="F61" s="172">
        <v>1670799.17</v>
      </c>
      <c r="G61" s="172">
        <v>1628258.58</v>
      </c>
    </row>
    <row r="62" spans="1:7" x14ac:dyDescent="0.25">
      <c r="A62" s="26" t="s">
        <v>2</v>
      </c>
      <c r="B62" s="170" t="s">
        <v>664</v>
      </c>
      <c r="C62" s="495">
        <v>1377932.49</v>
      </c>
      <c r="D62" s="374"/>
      <c r="E62" s="171">
        <v>31346.05</v>
      </c>
      <c r="F62" s="171">
        <v>1409278.54</v>
      </c>
      <c r="G62" s="171">
        <v>1377932.49</v>
      </c>
    </row>
    <row r="63" spans="1:7" x14ac:dyDescent="0.25">
      <c r="A63" s="26" t="s">
        <v>2</v>
      </c>
      <c r="B63" s="162" t="s">
        <v>665</v>
      </c>
      <c r="C63" s="494">
        <v>1360824.12</v>
      </c>
      <c r="D63" s="374"/>
      <c r="E63" s="172">
        <v>21872.5</v>
      </c>
      <c r="F63" s="172">
        <v>1382696.62</v>
      </c>
      <c r="G63" s="172">
        <v>1360824.12</v>
      </c>
    </row>
    <row r="64" spans="1:7" x14ac:dyDescent="0.25">
      <c r="A64" s="26" t="s">
        <v>2</v>
      </c>
      <c r="B64" s="170" t="s">
        <v>666</v>
      </c>
      <c r="C64" s="495">
        <v>988504.44</v>
      </c>
      <c r="D64" s="374"/>
      <c r="E64" s="171">
        <v>12517.31</v>
      </c>
      <c r="F64" s="171">
        <v>1001021.75</v>
      </c>
      <c r="G64" s="171">
        <v>988504.44</v>
      </c>
    </row>
    <row r="65" spans="1:7" x14ac:dyDescent="0.25">
      <c r="A65" s="26" t="s">
        <v>2</v>
      </c>
      <c r="B65" s="162" t="s">
        <v>667</v>
      </c>
      <c r="C65" s="494">
        <v>515959.9</v>
      </c>
      <c r="D65" s="374"/>
      <c r="E65" s="172">
        <v>5709.1</v>
      </c>
      <c r="F65" s="172">
        <v>521669</v>
      </c>
      <c r="G65" s="172">
        <v>515959.9</v>
      </c>
    </row>
    <row r="66" spans="1:7" x14ac:dyDescent="0.25">
      <c r="A66" s="26" t="s">
        <v>2</v>
      </c>
      <c r="B66" s="170" t="s">
        <v>668</v>
      </c>
      <c r="C66" s="495">
        <v>308044.40000000002</v>
      </c>
      <c r="D66" s="374"/>
      <c r="E66" s="171">
        <v>2149.2399999999998</v>
      </c>
      <c r="F66" s="171">
        <v>310193.64</v>
      </c>
      <c r="G66" s="171">
        <v>308044.40000000002</v>
      </c>
    </row>
    <row r="67" spans="1:7" x14ac:dyDescent="0.25">
      <c r="A67" s="26" t="s">
        <v>2</v>
      </c>
      <c r="B67" s="162" t="s">
        <v>669</v>
      </c>
      <c r="C67" s="494">
        <v>1465.19</v>
      </c>
      <c r="D67" s="374"/>
      <c r="E67" s="172">
        <v>31.41</v>
      </c>
      <c r="F67" s="172">
        <v>1496.6</v>
      </c>
      <c r="G67" s="172">
        <v>1465.19</v>
      </c>
    </row>
    <row r="68" spans="1:7" x14ac:dyDescent="0.25">
      <c r="A68" s="26" t="s">
        <v>2</v>
      </c>
      <c r="B68" s="170" t="s">
        <v>670</v>
      </c>
      <c r="C68" s="495">
        <v>300.01</v>
      </c>
      <c r="D68" s="374"/>
      <c r="E68" s="171">
        <v>21.28</v>
      </c>
      <c r="F68" s="171">
        <v>321.29000000000002</v>
      </c>
      <c r="G68" s="171">
        <v>300.01</v>
      </c>
    </row>
    <row r="69" spans="1:7" x14ac:dyDescent="0.25">
      <c r="A69" s="26" t="s">
        <v>2</v>
      </c>
      <c r="B69" s="162" t="s">
        <v>671</v>
      </c>
      <c r="C69" s="494">
        <v>302.08</v>
      </c>
      <c r="D69" s="374"/>
      <c r="E69" s="172">
        <v>19.21</v>
      </c>
      <c r="F69" s="172">
        <v>321.29000000000002</v>
      </c>
      <c r="G69" s="172">
        <v>302.08</v>
      </c>
    </row>
    <row r="70" spans="1:7" x14ac:dyDescent="0.25">
      <c r="A70" s="26" t="s">
        <v>2</v>
      </c>
      <c r="B70" s="170" t="s">
        <v>672</v>
      </c>
      <c r="C70" s="495">
        <v>304.14999999999998</v>
      </c>
      <c r="D70" s="374"/>
      <c r="E70" s="171">
        <v>17.14</v>
      </c>
      <c r="F70" s="171">
        <v>321.29000000000002</v>
      </c>
      <c r="G70" s="171">
        <v>304.14999999999998</v>
      </c>
    </row>
    <row r="71" spans="1:7" x14ac:dyDescent="0.25">
      <c r="A71" s="26" t="s">
        <v>2</v>
      </c>
      <c r="B71" s="162" t="s">
        <v>673</v>
      </c>
      <c r="C71" s="494">
        <v>306.24</v>
      </c>
      <c r="D71" s="374"/>
      <c r="E71" s="172">
        <v>15.05</v>
      </c>
      <c r="F71" s="172">
        <v>321.29000000000002</v>
      </c>
      <c r="G71" s="172">
        <v>306.24</v>
      </c>
    </row>
    <row r="72" spans="1:7" x14ac:dyDescent="0.25">
      <c r="A72" s="26" t="s">
        <v>2</v>
      </c>
      <c r="B72" s="170" t="s">
        <v>674</v>
      </c>
      <c r="C72" s="495">
        <v>308.35000000000002</v>
      </c>
      <c r="D72" s="374"/>
      <c r="E72" s="171">
        <v>12.94</v>
      </c>
      <c r="F72" s="171">
        <v>321.29000000000002</v>
      </c>
      <c r="G72" s="171">
        <v>308.35000000000002</v>
      </c>
    </row>
    <row r="73" spans="1:7" x14ac:dyDescent="0.25">
      <c r="A73" s="26" t="s">
        <v>2</v>
      </c>
      <c r="B73" s="162" t="s">
        <v>675</v>
      </c>
      <c r="C73" s="494">
        <v>310.47000000000003</v>
      </c>
      <c r="D73" s="374"/>
      <c r="E73" s="172">
        <v>10.82</v>
      </c>
      <c r="F73" s="172">
        <v>321.29000000000002</v>
      </c>
      <c r="G73" s="172">
        <v>310.47000000000003</v>
      </c>
    </row>
    <row r="74" spans="1:7" x14ac:dyDescent="0.25">
      <c r="A74" s="26" t="s">
        <v>2</v>
      </c>
      <c r="B74" s="170" t="s">
        <v>676</v>
      </c>
      <c r="C74" s="495">
        <v>312.60000000000002</v>
      </c>
      <c r="D74" s="374"/>
      <c r="E74" s="171">
        <v>8.69</v>
      </c>
      <c r="F74" s="171">
        <v>321.29000000000002</v>
      </c>
      <c r="G74" s="171">
        <v>312.60000000000002</v>
      </c>
    </row>
    <row r="75" spans="1:7" x14ac:dyDescent="0.25">
      <c r="A75" s="26" t="s">
        <v>2</v>
      </c>
      <c r="B75" s="162" t="s">
        <v>677</v>
      </c>
      <c r="C75" s="494">
        <v>314.75</v>
      </c>
      <c r="D75" s="374"/>
      <c r="E75" s="172">
        <v>6.54</v>
      </c>
      <c r="F75" s="172">
        <v>321.29000000000002</v>
      </c>
      <c r="G75" s="172">
        <v>314.75</v>
      </c>
    </row>
    <row r="76" spans="1:7" x14ac:dyDescent="0.25">
      <c r="A76" s="26" t="s">
        <v>2</v>
      </c>
      <c r="B76" s="170" t="s">
        <v>678</v>
      </c>
      <c r="C76" s="495">
        <v>316.92</v>
      </c>
      <c r="D76" s="374"/>
      <c r="E76" s="171">
        <v>4.37</v>
      </c>
      <c r="F76" s="171">
        <v>321.29000000000002</v>
      </c>
      <c r="G76" s="171">
        <v>316.92</v>
      </c>
    </row>
    <row r="77" spans="1:7" x14ac:dyDescent="0.25">
      <c r="A77" s="26" t="s">
        <v>2</v>
      </c>
      <c r="B77" s="162" t="s">
        <v>679</v>
      </c>
      <c r="C77" s="494">
        <v>319.07</v>
      </c>
      <c r="D77" s="374"/>
      <c r="E77" s="172">
        <v>2.2200000000000002</v>
      </c>
      <c r="F77" s="172">
        <v>321.29000000000002</v>
      </c>
      <c r="G77" s="172">
        <v>319.07</v>
      </c>
    </row>
    <row r="78" spans="1:7" x14ac:dyDescent="0.25">
      <c r="A78" s="26" t="s">
        <v>2</v>
      </c>
      <c r="B78" s="173" t="s">
        <v>115</v>
      </c>
      <c r="C78" s="496">
        <v>6478612379.2299995</v>
      </c>
      <c r="D78" s="374"/>
      <c r="E78" s="174">
        <v>1072648024.72</v>
      </c>
      <c r="F78" s="174">
        <v>7551260403.9499998</v>
      </c>
      <c r="G78" s="174">
        <v>6478706250.3800001</v>
      </c>
    </row>
    <row r="79" spans="1:7" ht="0" hidden="1" customHeight="1" x14ac:dyDescent="0.25"/>
  </sheetData>
  <sheetProtection sheet="1" objects="1" scenarios="1"/>
  <mergeCells count="79">
    <mergeCell ref="A1:C3"/>
    <mergeCell ref="D1:G1"/>
    <mergeCell ref="D2:G2"/>
    <mergeCell ref="D3:G3"/>
    <mergeCell ref="C4:D4"/>
    <mergeCell ref="A5:E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5:D75"/>
    <mergeCell ref="C76:D76"/>
    <mergeCell ref="C77:D77"/>
    <mergeCell ref="C78:D78"/>
    <mergeCell ref="C70:D70"/>
    <mergeCell ref="C71:D71"/>
    <mergeCell ref="C72:D72"/>
    <mergeCell ref="C73:D73"/>
    <mergeCell ref="C74:D74"/>
  </mergeCells>
  <pageMargins left="0.25" right="0.25" top="0.25" bottom="0.25" header="0.25" footer="0.25"/>
  <pageSetup scale="64" orientation="portrait" cellComments="atEnd"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10"/>
  <sheetViews>
    <sheetView showGridLines="0" workbookViewId="0">
      <selection activeCell="T18" sqref="T18"/>
    </sheetView>
  </sheetViews>
  <sheetFormatPr baseColWidth="10" defaultColWidth="9.140625" defaultRowHeight="15" x14ac:dyDescent="0.25"/>
  <cols>
    <col min="1" max="1" width="1.28515625" customWidth="1"/>
    <col min="2" max="2" width="16.5703125" customWidth="1"/>
    <col min="3" max="3" width="15.7109375" customWidth="1"/>
    <col min="4" max="4" width="4.85546875" customWidth="1"/>
    <col min="5" max="6" width="20.5703125" customWidth="1"/>
    <col min="7" max="7" width="23.28515625" customWidth="1"/>
    <col min="8" max="8" width="56.85546875" customWidth="1"/>
    <col min="9" max="9" width="0.140625" customWidth="1"/>
  </cols>
  <sheetData>
    <row r="1" spans="1:9" ht="18" customHeight="1" x14ac:dyDescent="0.25">
      <c r="A1" s="333"/>
      <c r="B1" s="333"/>
      <c r="C1" s="333"/>
      <c r="D1" s="339" t="s">
        <v>0</v>
      </c>
      <c r="E1" s="333"/>
      <c r="F1" s="333"/>
      <c r="G1" s="333"/>
      <c r="H1" s="333"/>
      <c r="I1" s="333"/>
    </row>
    <row r="2" spans="1:9" ht="18" customHeight="1" x14ac:dyDescent="0.25">
      <c r="A2" s="333"/>
      <c r="B2" s="333"/>
      <c r="C2" s="333"/>
      <c r="D2" s="339" t="s">
        <v>1</v>
      </c>
      <c r="E2" s="333"/>
      <c r="F2" s="333"/>
      <c r="G2" s="333"/>
      <c r="H2" s="333"/>
      <c r="I2" s="333"/>
    </row>
    <row r="3" spans="1:9" ht="18" customHeight="1" x14ac:dyDescent="0.25">
      <c r="A3" s="333"/>
      <c r="B3" s="333"/>
      <c r="C3" s="333"/>
      <c r="D3" s="339" t="s">
        <v>2</v>
      </c>
      <c r="E3" s="333"/>
      <c r="F3" s="333"/>
      <c r="G3" s="333"/>
      <c r="H3" s="333"/>
      <c r="I3" s="333"/>
    </row>
    <row r="4" spans="1:9" x14ac:dyDescent="0.25">
      <c r="A4" s="26" t="s">
        <v>2</v>
      </c>
      <c r="B4" s="26" t="s">
        <v>2</v>
      </c>
      <c r="C4" s="383" t="s">
        <v>2</v>
      </c>
      <c r="D4" s="333"/>
      <c r="E4" s="26" t="s">
        <v>2</v>
      </c>
      <c r="F4" s="26" t="s">
        <v>2</v>
      </c>
      <c r="G4" s="26" t="s">
        <v>2</v>
      </c>
    </row>
    <row r="5" spans="1:9" ht="15.75" x14ac:dyDescent="0.25">
      <c r="A5" s="340" t="s">
        <v>48</v>
      </c>
      <c r="B5" s="333"/>
      <c r="C5" s="333"/>
      <c r="D5" s="333"/>
      <c r="E5" s="333"/>
      <c r="F5" s="3" t="s">
        <v>2</v>
      </c>
      <c r="G5" s="3" t="s">
        <v>2</v>
      </c>
    </row>
    <row r="6" spans="1:9" x14ac:dyDescent="0.25">
      <c r="A6" s="26" t="s">
        <v>2</v>
      </c>
      <c r="B6" s="26" t="s">
        <v>2</v>
      </c>
      <c r="C6" s="383" t="s">
        <v>2</v>
      </c>
      <c r="D6" s="333"/>
      <c r="E6" s="26" t="s">
        <v>2</v>
      </c>
      <c r="F6" s="26" t="s">
        <v>2</v>
      </c>
      <c r="G6" s="26" t="s">
        <v>2</v>
      </c>
    </row>
    <row r="7" spans="1:9" ht="0.95" customHeight="1" x14ac:dyDescent="0.25"/>
    <row r="8" spans="1:9" ht="408.95" customHeight="1" x14ac:dyDescent="0.25">
      <c r="B8" s="488"/>
      <c r="C8" s="489"/>
      <c r="D8" s="489"/>
      <c r="E8" s="489"/>
      <c r="F8" s="489"/>
      <c r="G8" s="489"/>
      <c r="H8" s="490"/>
    </row>
    <row r="9" spans="1:9" ht="37.5" customHeight="1" x14ac:dyDescent="0.25">
      <c r="B9" s="491"/>
      <c r="C9" s="492"/>
      <c r="D9" s="492"/>
      <c r="E9" s="492"/>
      <c r="F9" s="492"/>
      <c r="G9" s="492"/>
      <c r="H9" s="493"/>
    </row>
    <row r="10" spans="1:9" ht="0.95" customHeight="1" x14ac:dyDescent="0.25"/>
  </sheetData>
  <sheetProtection sheet="1" objects="1" scenarios="1"/>
  <mergeCells count="8">
    <mergeCell ref="A5:E5"/>
    <mergeCell ref="C6:D6"/>
    <mergeCell ref="B8:H9"/>
    <mergeCell ref="A1:C3"/>
    <mergeCell ref="D1:I1"/>
    <mergeCell ref="D2:I2"/>
    <mergeCell ref="D3:I3"/>
    <mergeCell ref="C4:D4"/>
  </mergeCells>
  <pageMargins left="0.25" right="0.25" top="0.25" bottom="0.25" header="0.25" footer="0.25"/>
  <pageSetup scale="83" orientation="landscape" cellComments="atEnd"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X58"/>
  <sheetViews>
    <sheetView showGridLines="0" topLeftCell="A25" workbookViewId="0">
      <selection activeCell="T18" sqref="T18"/>
    </sheetView>
  </sheetViews>
  <sheetFormatPr baseColWidth="10" defaultColWidth="9.140625" defaultRowHeight="15" x14ac:dyDescent="0.25"/>
  <cols>
    <col min="1" max="1" width="1.28515625" customWidth="1"/>
    <col min="2" max="2" width="31" customWidth="1"/>
    <col min="3" max="3" width="1.28515625" customWidth="1"/>
    <col min="4" max="4" width="12.42578125" customWidth="1"/>
    <col min="5" max="5" width="13.7109375" customWidth="1"/>
    <col min="6" max="6" width="18.140625" customWidth="1"/>
    <col min="7" max="7" width="13.7109375" customWidth="1"/>
    <col min="8" max="8" width="18.140625" customWidth="1"/>
    <col min="9" max="9" width="1" customWidth="1"/>
    <col min="10" max="10" width="12.7109375" customWidth="1"/>
    <col min="11" max="11" width="6.5703125" customWidth="1"/>
    <col min="12" max="12" width="11.5703125" customWidth="1"/>
    <col min="13" max="13" width="7.5703125" customWidth="1"/>
    <col min="14" max="14" width="6.140625" customWidth="1"/>
    <col min="15" max="15" width="18.140625" customWidth="1"/>
    <col min="16" max="16" width="13.7109375" customWidth="1"/>
    <col min="17" max="17" width="0.28515625" customWidth="1"/>
    <col min="18" max="18" width="17.85546875" customWidth="1"/>
    <col min="19" max="19" width="13.7109375" customWidth="1"/>
    <col min="20" max="20" width="18.140625" customWidth="1"/>
    <col min="21" max="21" width="13.7109375" customWidth="1"/>
    <col min="22" max="22" width="18.140625" customWidth="1"/>
    <col min="23" max="23" width="13.7109375" customWidth="1"/>
    <col min="24" max="24" width="18.140625" customWidth="1"/>
  </cols>
  <sheetData>
    <row r="1" spans="1:17" ht="18" customHeight="1" x14ac:dyDescent="0.25">
      <c r="A1" s="333"/>
      <c r="B1" s="333"/>
      <c r="C1" s="333"/>
      <c r="D1" s="339" t="s">
        <v>0</v>
      </c>
      <c r="E1" s="333"/>
      <c r="F1" s="333"/>
      <c r="G1" s="333"/>
      <c r="H1" s="333"/>
      <c r="I1" s="333"/>
      <c r="J1" s="333"/>
      <c r="K1" s="333"/>
      <c r="L1" s="333"/>
      <c r="M1" s="333"/>
      <c r="N1" s="333"/>
      <c r="O1" s="333"/>
      <c r="P1" s="333"/>
      <c r="Q1" s="333"/>
    </row>
    <row r="2" spans="1:17" ht="18" customHeight="1" x14ac:dyDescent="0.25">
      <c r="A2" s="333"/>
      <c r="B2" s="333"/>
      <c r="C2" s="333"/>
      <c r="D2" s="339" t="s">
        <v>1</v>
      </c>
      <c r="E2" s="333"/>
      <c r="F2" s="333"/>
      <c r="G2" s="333"/>
      <c r="H2" s="333"/>
      <c r="I2" s="333"/>
      <c r="J2" s="333"/>
      <c r="K2" s="333"/>
      <c r="L2" s="333"/>
      <c r="M2" s="333"/>
      <c r="N2" s="333"/>
      <c r="O2" s="333"/>
      <c r="P2" s="333"/>
      <c r="Q2" s="333"/>
    </row>
    <row r="3" spans="1:17" ht="18" customHeight="1" x14ac:dyDescent="0.25">
      <c r="A3" s="333"/>
      <c r="B3" s="333"/>
      <c r="C3" s="333"/>
      <c r="D3" s="339" t="s">
        <v>2</v>
      </c>
      <c r="E3" s="333"/>
      <c r="F3" s="333"/>
      <c r="G3" s="333"/>
      <c r="H3" s="333"/>
      <c r="I3" s="333"/>
      <c r="J3" s="333"/>
      <c r="K3" s="333"/>
      <c r="L3" s="333"/>
      <c r="M3" s="333"/>
      <c r="N3" s="333"/>
      <c r="O3" s="333"/>
      <c r="P3" s="333"/>
      <c r="Q3" s="333"/>
    </row>
    <row r="4" spans="1:17" x14ac:dyDescent="0.25">
      <c r="A4" s="6" t="s">
        <v>2</v>
      </c>
      <c r="B4" s="383" t="s">
        <v>2</v>
      </c>
      <c r="C4" s="333"/>
      <c r="D4" s="333"/>
      <c r="E4" s="333"/>
      <c r="F4" s="333"/>
      <c r="G4" s="333"/>
      <c r="H4" s="334" t="s">
        <v>2</v>
      </c>
      <c r="I4" s="333"/>
      <c r="J4" s="334" t="s">
        <v>2</v>
      </c>
      <c r="K4" s="333"/>
      <c r="L4" s="334" t="s">
        <v>2</v>
      </c>
      <c r="M4" s="333"/>
    </row>
    <row r="5" spans="1:17" x14ac:dyDescent="0.25">
      <c r="A5" s="6" t="s">
        <v>2</v>
      </c>
      <c r="B5" s="340" t="s">
        <v>680</v>
      </c>
      <c r="C5" s="333"/>
      <c r="D5" s="333"/>
      <c r="E5" s="333"/>
      <c r="F5" s="333"/>
      <c r="G5" s="333"/>
      <c r="H5" s="334" t="s">
        <v>2</v>
      </c>
      <c r="I5" s="333"/>
      <c r="J5" s="334" t="s">
        <v>2</v>
      </c>
      <c r="K5" s="333"/>
      <c r="L5" s="334" t="s">
        <v>2</v>
      </c>
      <c r="M5" s="333"/>
    </row>
    <row r="6" spans="1:17" x14ac:dyDescent="0.25">
      <c r="A6" s="2" t="s">
        <v>2</v>
      </c>
      <c r="B6" s="536" t="s">
        <v>2</v>
      </c>
      <c r="C6" s="378"/>
      <c r="D6" s="378"/>
      <c r="E6" s="378"/>
      <c r="F6" s="378"/>
      <c r="G6" s="374"/>
      <c r="H6" s="537" t="s">
        <v>2</v>
      </c>
      <c r="I6" s="374"/>
      <c r="J6" s="537" t="s">
        <v>2</v>
      </c>
      <c r="K6" s="374"/>
      <c r="L6" s="537" t="s">
        <v>2</v>
      </c>
      <c r="M6" s="374"/>
    </row>
    <row r="7" spans="1:17" ht="58.5" customHeight="1" x14ac:dyDescent="0.25">
      <c r="A7" s="2" t="s">
        <v>2</v>
      </c>
      <c r="B7" s="376" t="s">
        <v>681</v>
      </c>
      <c r="C7" s="378"/>
      <c r="D7" s="378"/>
      <c r="E7" s="378"/>
      <c r="F7" s="378"/>
      <c r="G7" s="374"/>
      <c r="H7" s="377" t="s">
        <v>155</v>
      </c>
      <c r="I7" s="374"/>
      <c r="J7" s="377" t="s">
        <v>111</v>
      </c>
      <c r="K7" s="374"/>
      <c r="L7" s="377" t="s">
        <v>682</v>
      </c>
      <c r="M7" s="374"/>
    </row>
    <row r="8" spans="1:17" ht="36" customHeight="1" x14ac:dyDescent="0.25">
      <c r="A8" s="2" t="s">
        <v>2</v>
      </c>
      <c r="B8" s="531" t="s">
        <v>683</v>
      </c>
      <c r="C8" s="378"/>
      <c r="D8" s="378"/>
      <c r="E8" s="378"/>
      <c r="F8" s="378"/>
      <c r="G8" s="374"/>
      <c r="H8" s="534">
        <v>414805</v>
      </c>
      <c r="I8" s="333"/>
      <c r="J8" s="535">
        <v>6235877700.3900003</v>
      </c>
      <c r="K8" s="374"/>
      <c r="L8" s="535">
        <v>6400845712.1800003</v>
      </c>
      <c r="M8" s="374"/>
    </row>
    <row r="9" spans="1:17" ht="36" customHeight="1" x14ac:dyDescent="0.25">
      <c r="A9" s="2" t="s">
        <v>2</v>
      </c>
      <c r="B9" s="501" t="s">
        <v>684</v>
      </c>
      <c r="C9" s="378"/>
      <c r="D9" s="378"/>
      <c r="E9" s="378"/>
      <c r="F9" s="378"/>
      <c r="G9" s="374"/>
      <c r="H9" s="528">
        <v>11581</v>
      </c>
      <c r="I9" s="374"/>
      <c r="J9" s="530">
        <v>263746548.78</v>
      </c>
      <c r="K9" s="374"/>
      <c r="L9" s="530">
        <v>263899137.69999999</v>
      </c>
      <c r="M9" s="374"/>
    </row>
    <row r="10" spans="1:17" ht="36" customHeight="1" x14ac:dyDescent="0.25">
      <c r="A10" s="2" t="s">
        <v>2</v>
      </c>
      <c r="B10" s="531" t="s">
        <v>685</v>
      </c>
      <c r="C10" s="378"/>
      <c r="D10" s="378"/>
      <c r="E10" s="378"/>
      <c r="F10" s="378"/>
      <c r="G10" s="374"/>
      <c r="H10" s="534">
        <v>426386</v>
      </c>
      <c r="I10" s="333"/>
      <c r="J10" s="535">
        <v>6499624249.1700001</v>
      </c>
      <c r="K10" s="374"/>
      <c r="L10" s="535">
        <v>6664744849.8800001</v>
      </c>
      <c r="M10" s="374"/>
    </row>
    <row r="11" spans="1:17" ht="36" customHeight="1" x14ac:dyDescent="0.25">
      <c r="A11" s="2" t="s">
        <v>2</v>
      </c>
      <c r="B11" s="501" t="s">
        <v>686</v>
      </c>
      <c r="C11" s="378"/>
      <c r="D11" s="378"/>
      <c r="E11" s="378"/>
      <c r="F11" s="378"/>
      <c r="G11" s="374"/>
      <c r="H11" s="528">
        <v>4745</v>
      </c>
      <c r="I11" s="374"/>
      <c r="J11" s="530">
        <v>317368293.22000003</v>
      </c>
      <c r="K11" s="374"/>
      <c r="L11" s="530">
        <v>329956739.17000002</v>
      </c>
      <c r="M11" s="374"/>
    </row>
    <row r="12" spans="1:17" ht="36" customHeight="1" x14ac:dyDescent="0.25">
      <c r="A12" s="2" t="s">
        <v>2</v>
      </c>
      <c r="B12" s="531" t="s">
        <v>687</v>
      </c>
      <c r="C12" s="378"/>
      <c r="D12" s="378"/>
      <c r="E12" s="378"/>
      <c r="F12" s="378"/>
      <c r="G12" s="374"/>
      <c r="H12" s="534">
        <v>421641</v>
      </c>
      <c r="I12" s="333"/>
      <c r="J12" s="535">
        <v>6182255955.9499998</v>
      </c>
      <c r="K12" s="374"/>
      <c r="L12" s="535">
        <v>6334788110.71</v>
      </c>
      <c r="M12" s="374"/>
    </row>
    <row r="13" spans="1:17" ht="36" customHeight="1" x14ac:dyDescent="0.25">
      <c r="A13" s="2" t="s">
        <v>2</v>
      </c>
      <c r="B13" s="501" t="s">
        <v>688</v>
      </c>
      <c r="C13" s="378"/>
      <c r="D13" s="378"/>
      <c r="E13" s="378"/>
      <c r="F13" s="378"/>
      <c r="G13" s="374"/>
      <c r="H13" s="528">
        <v>13159</v>
      </c>
      <c r="I13" s="374"/>
      <c r="J13" s="530">
        <v>296450294.43000001</v>
      </c>
      <c r="K13" s="374"/>
      <c r="L13" s="530">
        <v>290209638.38</v>
      </c>
      <c r="M13" s="374"/>
    </row>
    <row r="14" spans="1:17" ht="36" customHeight="1" x14ac:dyDescent="0.25">
      <c r="A14" s="2" t="s">
        <v>2</v>
      </c>
      <c r="B14" s="531" t="s">
        <v>689</v>
      </c>
      <c r="C14" s="378"/>
      <c r="D14" s="378"/>
      <c r="E14" s="378"/>
      <c r="F14" s="378"/>
      <c r="G14" s="374"/>
      <c r="H14" s="532">
        <v>0</v>
      </c>
      <c r="I14" s="374"/>
      <c r="J14" s="533">
        <v>0</v>
      </c>
      <c r="K14" s="374"/>
      <c r="L14" s="533">
        <v>0</v>
      </c>
      <c r="M14" s="374"/>
    </row>
    <row r="15" spans="1:17" x14ac:dyDescent="0.25">
      <c r="A15" s="2" t="s">
        <v>2</v>
      </c>
      <c r="B15" s="376" t="s">
        <v>690</v>
      </c>
      <c r="C15" s="378"/>
      <c r="D15" s="378"/>
      <c r="E15" s="378"/>
      <c r="F15" s="378"/>
      <c r="G15" s="374"/>
      <c r="H15" s="499">
        <v>434800</v>
      </c>
      <c r="I15" s="374"/>
      <c r="J15" s="529">
        <v>6478706250.3800001</v>
      </c>
      <c r="K15" s="374"/>
      <c r="L15" s="529">
        <v>6624997749.0900002</v>
      </c>
      <c r="M15" s="374"/>
    </row>
    <row r="16" spans="1:17" x14ac:dyDescent="0.25">
      <c r="A16" s="2" t="s">
        <v>2</v>
      </c>
      <c r="B16" s="338" t="s">
        <v>2</v>
      </c>
      <c r="C16" s="333"/>
      <c r="D16" s="333"/>
      <c r="E16" s="333"/>
      <c r="F16" s="333"/>
      <c r="G16" s="333"/>
      <c r="H16" s="338" t="s">
        <v>2</v>
      </c>
      <c r="I16" s="333"/>
      <c r="J16" s="338" t="s">
        <v>2</v>
      </c>
      <c r="K16" s="333"/>
      <c r="L16" s="338" t="s">
        <v>2</v>
      </c>
      <c r="M16" s="333"/>
    </row>
    <row r="17" spans="1:24" ht="2.4500000000000002" customHeight="1" x14ac:dyDescent="0.25"/>
    <row r="18" spans="1:24" ht="18" customHeight="1" x14ac:dyDescent="0.25">
      <c r="B18" s="498" t="s">
        <v>691</v>
      </c>
      <c r="C18" s="378"/>
      <c r="D18" s="378"/>
      <c r="E18" s="378"/>
      <c r="F18" s="378"/>
      <c r="G18" s="374"/>
      <c r="H18" s="377" t="s">
        <v>155</v>
      </c>
      <c r="I18" s="374"/>
      <c r="J18" s="377" t="s">
        <v>692</v>
      </c>
      <c r="K18" s="374"/>
      <c r="O18" s="328"/>
    </row>
    <row r="19" spans="1:24" ht="18" customHeight="1" x14ac:dyDescent="0.25">
      <c r="B19" s="501" t="s">
        <v>693</v>
      </c>
      <c r="C19" s="378"/>
      <c r="D19" s="378"/>
      <c r="E19" s="378"/>
      <c r="F19" s="378"/>
      <c r="G19" s="374"/>
      <c r="H19" s="528">
        <f>363995+628</f>
        <v>364623</v>
      </c>
      <c r="I19" s="374"/>
      <c r="J19" s="503">
        <f>130471729.03+196871.21</f>
        <v>130668600.23999999</v>
      </c>
      <c r="K19" s="374"/>
    </row>
    <row r="20" spans="1:24" ht="18" customHeight="1" x14ac:dyDescent="0.25">
      <c r="B20" s="504" t="s">
        <v>694</v>
      </c>
      <c r="C20" s="378"/>
      <c r="D20" s="378"/>
      <c r="E20" s="378"/>
      <c r="F20" s="378"/>
      <c r="G20" s="374"/>
      <c r="H20" s="527">
        <v>2330</v>
      </c>
      <c r="I20" s="374"/>
      <c r="J20" s="506">
        <v>407505.25</v>
      </c>
      <c r="K20" s="374"/>
    </row>
    <row r="21" spans="1:24" ht="18" customHeight="1" x14ac:dyDescent="0.25">
      <c r="B21" s="501" t="s">
        <v>695</v>
      </c>
      <c r="C21" s="378"/>
      <c r="D21" s="378"/>
      <c r="E21" s="378"/>
      <c r="F21" s="378"/>
      <c r="G21" s="374"/>
      <c r="H21" s="528">
        <v>0</v>
      </c>
      <c r="I21" s="374"/>
      <c r="J21" s="503">
        <v>140509.62</v>
      </c>
      <c r="K21" s="374"/>
    </row>
    <row r="22" spans="1:24" ht="18" customHeight="1" x14ac:dyDescent="0.25">
      <c r="B22" s="504" t="s">
        <v>696</v>
      </c>
      <c r="C22" s="378"/>
      <c r="D22" s="378"/>
      <c r="E22" s="378"/>
      <c r="F22" s="378"/>
      <c r="G22" s="374"/>
      <c r="H22" s="527">
        <v>13185</v>
      </c>
      <c r="I22" s="374"/>
      <c r="J22" s="506">
        <v>19593643.199999999</v>
      </c>
      <c r="K22" s="374"/>
    </row>
    <row r="23" spans="1:24" ht="18" customHeight="1" x14ac:dyDescent="0.25">
      <c r="B23" s="501" t="s">
        <v>697</v>
      </c>
      <c r="C23" s="378"/>
      <c r="D23" s="378"/>
      <c r="E23" s="378"/>
      <c r="F23" s="378"/>
      <c r="G23" s="374"/>
      <c r="H23" s="528">
        <v>41503</v>
      </c>
      <c r="I23" s="374"/>
      <c r="J23" s="503">
        <v>163155674.86000001</v>
      </c>
      <c r="K23" s="374"/>
    </row>
    <row r="24" spans="1:24" ht="18" customHeight="1" x14ac:dyDescent="0.25">
      <c r="B24" s="504" t="s">
        <v>698</v>
      </c>
      <c r="C24" s="378"/>
      <c r="D24" s="378"/>
      <c r="E24" s="378"/>
      <c r="F24" s="378"/>
      <c r="G24" s="374"/>
      <c r="H24" s="527">
        <v>0</v>
      </c>
      <c r="I24" s="374"/>
      <c r="J24" s="506">
        <v>207167.9</v>
      </c>
      <c r="K24" s="374"/>
    </row>
    <row r="25" spans="1:24" ht="18" customHeight="1" x14ac:dyDescent="0.25">
      <c r="B25" s="501" t="s">
        <v>699</v>
      </c>
      <c r="C25" s="378"/>
      <c r="D25" s="378"/>
      <c r="E25" s="378"/>
      <c r="F25" s="378"/>
      <c r="G25" s="374"/>
      <c r="H25" s="528">
        <v>0</v>
      </c>
      <c r="I25" s="374"/>
      <c r="J25" s="503">
        <v>66026546.329999998</v>
      </c>
      <c r="K25" s="374"/>
    </row>
    <row r="26" spans="1:24" ht="18" customHeight="1" x14ac:dyDescent="0.25">
      <c r="B26" s="498" t="s">
        <v>115</v>
      </c>
      <c r="C26" s="378"/>
      <c r="D26" s="378"/>
      <c r="E26" s="378"/>
      <c r="F26" s="378"/>
      <c r="G26" s="374"/>
      <c r="H26" s="526">
        <v>421641</v>
      </c>
      <c r="I26" s="374"/>
      <c r="J26" s="500">
        <v>380199647.39999998</v>
      </c>
      <c r="K26" s="374"/>
    </row>
    <row r="27" spans="1:24" ht="1.35" customHeight="1" x14ac:dyDescent="0.25"/>
    <row r="28" spans="1:24" x14ac:dyDescent="0.25">
      <c r="A28" s="180" t="s">
        <v>2</v>
      </c>
      <c r="B28" s="180" t="s">
        <v>2</v>
      </c>
      <c r="C28" s="522" t="s">
        <v>2</v>
      </c>
      <c r="D28" s="333"/>
      <c r="E28" s="181" t="s">
        <v>2</v>
      </c>
      <c r="F28" s="181" t="s">
        <v>2</v>
      </c>
      <c r="G28" s="181" t="s">
        <v>2</v>
      </c>
      <c r="H28" s="181" t="s">
        <v>2</v>
      </c>
      <c r="I28" s="523" t="s">
        <v>2</v>
      </c>
      <c r="J28" s="333"/>
      <c r="K28" s="523" t="s">
        <v>2</v>
      </c>
      <c r="L28" s="333"/>
      <c r="M28" s="523" t="s">
        <v>2</v>
      </c>
      <c r="N28" s="333"/>
      <c r="O28" s="181" t="s">
        <v>2</v>
      </c>
      <c r="P28" s="181" t="s">
        <v>2</v>
      </c>
      <c r="Q28" s="523" t="s">
        <v>2</v>
      </c>
      <c r="R28" s="333"/>
      <c r="S28" s="181" t="s">
        <v>2</v>
      </c>
      <c r="T28" s="181" t="s">
        <v>2</v>
      </c>
      <c r="U28" s="181" t="s">
        <v>2</v>
      </c>
      <c r="V28" s="181" t="s">
        <v>2</v>
      </c>
      <c r="W28" s="181" t="s">
        <v>2</v>
      </c>
      <c r="X28" s="181" t="s">
        <v>2</v>
      </c>
    </row>
    <row r="29" spans="1:24" x14ac:dyDescent="0.25">
      <c r="A29" s="115" t="s">
        <v>2</v>
      </c>
      <c r="B29" s="525">
        <v>44865</v>
      </c>
      <c r="C29" s="333"/>
      <c r="D29" s="333"/>
      <c r="E29" s="333"/>
      <c r="F29" s="333"/>
      <c r="G29" s="521" t="s">
        <v>700</v>
      </c>
      <c r="H29" s="378"/>
      <c r="I29" s="378"/>
      <c r="J29" s="378"/>
      <c r="K29" s="378"/>
      <c r="L29" s="378"/>
      <c r="M29" s="378"/>
      <c r="N29" s="378"/>
      <c r="O29" s="374"/>
      <c r="P29" s="521" t="s">
        <v>108</v>
      </c>
      <c r="Q29" s="378"/>
      <c r="R29" s="378"/>
      <c r="S29" s="378"/>
      <c r="T29" s="374"/>
      <c r="U29" s="521" t="s">
        <v>701</v>
      </c>
      <c r="V29" s="378"/>
      <c r="W29" s="378"/>
      <c r="X29" s="374"/>
    </row>
    <row r="30" spans="1:24" x14ac:dyDescent="0.25">
      <c r="A30" s="115" t="s">
        <v>2</v>
      </c>
      <c r="B30" s="470" t="s">
        <v>2</v>
      </c>
      <c r="C30" s="333"/>
      <c r="D30" s="333"/>
      <c r="E30" s="333"/>
      <c r="F30" s="333"/>
      <c r="G30" s="521" t="s">
        <v>702</v>
      </c>
      <c r="H30" s="374"/>
      <c r="I30" s="521" t="s">
        <v>703</v>
      </c>
      <c r="J30" s="378"/>
      <c r="K30" s="378"/>
      <c r="L30" s="374"/>
      <c r="M30" s="521" t="s">
        <v>704</v>
      </c>
      <c r="N30" s="378"/>
      <c r="O30" s="374"/>
      <c r="P30" s="521" t="s">
        <v>705</v>
      </c>
      <c r="Q30" s="378"/>
      <c r="R30" s="374"/>
      <c r="S30" s="521" t="s">
        <v>706</v>
      </c>
      <c r="T30" s="374"/>
      <c r="U30" s="521" t="s">
        <v>707</v>
      </c>
      <c r="V30" s="374"/>
      <c r="W30" s="521" t="s">
        <v>708</v>
      </c>
      <c r="X30" s="374"/>
    </row>
    <row r="31" spans="1:24" ht="36" x14ac:dyDescent="0.25">
      <c r="A31" s="175" t="s">
        <v>2</v>
      </c>
      <c r="B31" s="376" t="s">
        <v>709</v>
      </c>
      <c r="C31" s="378"/>
      <c r="D31" s="374"/>
      <c r="E31" s="37" t="s">
        <v>710</v>
      </c>
      <c r="F31" s="37" t="s">
        <v>111</v>
      </c>
      <c r="G31" s="182" t="s">
        <v>710</v>
      </c>
      <c r="H31" s="182" t="s">
        <v>111</v>
      </c>
      <c r="I31" s="520" t="s">
        <v>710</v>
      </c>
      <c r="J31" s="374"/>
      <c r="K31" s="520" t="s">
        <v>111</v>
      </c>
      <c r="L31" s="374"/>
      <c r="M31" s="520" t="s">
        <v>710</v>
      </c>
      <c r="N31" s="374"/>
      <c r="O31" s="182" t="s">
        <v>111</v>
      </c>
      <c r="P31" s="182" t="s">
        <v>710</v>
      </c>
      <c r="Q31" s="520" t="s">
        <v>111</v>
      </c>
      <c r="R31" s="374"/>
      <c r="S31" s="182" t="s">
        <v>710</v>
      </c>
      <c r="T31" s="182" t="s">
        <v>111</v>
      </c>
      <c r="U31" s="182" t="s">
        <v>710</v>
      </c>
      <c r="V31" s="182" t="s">
        <v>111</v>
      </c>
      <c r="W31" s="182" t="s">
        <v>710</v>
      </c>
      <c r="X31" s="182" t="s">
        <v>111</v>
      </c>
    </row>
    <row r="32" spans="1:24" x14ac:dyDescent="0.25">
      <c r="A32" s="183" t="s">
        <v>2</v>
      </c>
      <c r="B32" s="515" t="s">
        <v>693</v>
      </c>
      <c r="C32" s="333"/>
      <c r="D32" s="333"/>
      <c r="E32" s="184">
        <v>413203</v>
      </c>
      <c r="F32" s="150">
        <v>6609819218.5900002</v>
      </c>
      <c r="G32" s="185">
        <v>63054</v>
      </c>
      <c r="H32" s="186">
        <v>534930231.47000003</v>
      </c>
      <c r="I32" s="516">
        <v>350149</v>
      </c>
      <c r="J32" s="333"/>
      <c r="K32" s="517">
        <v>6074888987.1199999</v>
      </c>
      <c r="L32" s="333"/>
      <c r="M32" s="516">
        <v>0</v>
      </c>
      <c r="N32" s="333"/>
      <c r="O32" s="186">
        <v>0</v>
      </c>
      <c r="P32" s="185">
        <v>215605</v>
      </c>
      <c r="Q32" s="517">
        <v>3922063379.23</v>
      </c>
      <c r="R32" s="333"/>
      <c r="S32" s="185">
        <v>197598</v>
      </c>
      <c r="T32" s="186">
        <v>2687755839.3600001</v>
      </c>
      <c r="U32" s="185">
        <v>399115</v>
      </c>
      <c r="V32" s="186">
        <v>6324811157.4799995</v>
      </c>
      <c r="W32" s="185">
        <v>14088</v>
      </c>
      <c r="X32" s="186">
        <v>285008061.11000001</v>
      </c>
    </row>
    <row r="33" spans="1:24" x14ac:dyDescent="0.25">
      <c r="A33" s="183" t="s">
        <v>2</v>
      </c>
      <c r="B33" s="518" t="s">
        <v>694</v>
      </c>
      <c r="C33" s="333"/>
      <c r="D33" s="333"/>
      <c r="E33" s="187">
        <v>2104</v>
      </c>
      <c r="F33" s="149">
        <v>32291265.149999999</v>
      </c>
      <c r="G33" s="187">
        <v>482</v>
      </c>
      <c r="H33" s="149">
        <v>4242607.9800000004</v>
      </c>
      <c r="I33" s="519">
        <v>1622</v>
      </c>
      <c r="J33" s="333"/>
      <c r="K33" s="465">
        <v>28048657.170000002</v>
      </c>
      <c r="L33" s="333"/>
      <c r="M33" s="519">
        <v>0</v>
      </c>
      <c r="N33" s="333"/>
      <c r="O33" s="149">
        <v>0</v>
      </c>
      <c r="P33" s="187">
        <v>655</v>
      </c>
      <c r="Q33" s="465">
        <v>12858288.220000001</v>
      </c>
      <c r="R33" s="333"/>
      <c r="S33" s="187">
        <v>1449</v>
      </c>
      <c r="T33" s="149">
        <v>19432976.93</v>
      </c>
      <c r="U33" s="187">
        <v>1990</v>
      </c>
      <c r="V33" s="149">
        <v>29764262.219999999</v>
      </c>
      <c r="W33" s="187">
        <v>114</v>
      </c>
      <c r="X33" s="149">
        <v>2527002.9300000002</v>
      </c>
    </row>
    <row r="34" spans="1:24" x14ac:dyDescent="0.25">
      <c r="A34" s="183" t="s">
        <v>2</v>
      </c>
      <c r="B34" s="515" t="s">
        <v>696</v>
      </c>
      <c r="C34" s="333"/>
      <c r="D34" s="333"/>
      <c r="E34" s="184">
        <v>604</v>
      </c>
      <c r="F34" s="150">
        <v>5372335.5499999998</v>
      </c>
      <c r="G34" s="185">
        <v>29</v>
      </c>
      <c r="H34" s="186">
        <v>10759.63</v>
      </c>
      <c r="I34" s="516">
        <v>575</v>
      </c>
      <c r="J34" s="333"/>
      <c r="K34" s="517">
        <v>5361575.92</v>
      </c>
      <c r="L34" s="333"/>
      <c r="M34" s="516">
        <v>0</v>
      </c>
      <c r="N34" s="333"/>
      <c r="O34" s="186">
        <v>0</v>
      </c>
      <c r="P34" s="185">
        <v>287</v>
      </c>
      <c r="Q34" s="517">
        <v>2792917.2</v>
      </c>
      <c r="R34" s="333"/>
      <c r="S34" s="185">
        <v>317</v>
      </c>
      <c r="T34" s="186">
        <v>2579418.35</v>
      </c>
      <c r="U34" s="185">
        <v>590</v>
      </c>
      <c r="V34" s="186">
        <v>5271158.03</v>
      </c>
      <c r="W34" s="185">
        <v>14</v>
      </c>
      <c r="X34" s="186">
        <v>101177.52</v>
      </c>
    </row>
    <row r="35" spans="1:24" x14ac:dyDescent="0.25">
      <c r="A35" s="183" t="s">
        <v>2</v>
      </c>
      <c r="B35" s="518" t="s">
        <v>697</v>
      </c>
      <c r="C35" s="333"/>
      <c r="D35" s="333"/>
      <c r="E35" s="187">
        <v>1372</v>
      </c>
      <c r="F35" s="188">
        <v>-2506036.89</v>
      </c>
      <c r="G35" s="187">
        <v>144</v>
      </c>
      <c r="H35" s="188">
        <v>-193662.23</v>
      </c>
      <c r="I35" s="519">
        <v>1228</v>
      </c>
      <c r="J35" s="333"/>
      <c r="K35" s="524">
        <v>-2312374.66</v>
      </c>
      <c r="L35" s="333"/>
      <c r="M35" s="519">
        <v>0</v>
      </c>
      <c r="N35" s="333"/>
      <c r="O35" s="149">
        <v>0</v>
      </c>
      <c r="P35" s="187">
        <v>773</v>
      </c>
      <c r="Q35" s="524">
        <v>-1229698.93</v>
      </c>
      <c r="R35" s="333"/>
      <c r="S35" s="187">
        <v>599</v>
      </c>
      <c r="T35" s="188">
        <v>-1276337.96</v>
      </c>
      <c r="U35" s="187">
        <v>1341</v>
      </c>
      <c r="V35" s="188">
        <v>-2487782.0299999998</v>
      </c>
      <c r="W35" s="187">
        <v>31</v>
      </c>
      <c r="X35" s="188">
        <v>-18254.86</v>
      </c>
    </row>
    <row r="36" spans="1:24" x14ac:dyDescent="0.25">
      <c r="A36" s="189" t="s">
        <v>2</v>
      </c>
      <c r="B36" s="190" t="s">
        <v>115</v>
      </c>
      <c r="C36" s="512" t="s">
        <v>2</v>
      </c>
      <c r="D36" s="378"/>
      <c r="E36" s="191">
        <v>417283</v>
      </c>
      <c r="F36" s="192">
        <v>6644976782.3999996</v>
      </c>
      <c r="G36" s="193">
        <v>63709</v>
      </c>
      <c r="H36" s="194">
        <v>538989936.85000002</v>
      </c>
      <c r="I36" s="513">
        <v>353574</v>
      </c>
      <c r="J36" s="378"/>
      <c r="K36" s="514">
        <v>6105986845.5500002</v>
      </c>
      <c r="L36" s="378"/>
      <c r="M36" s="513">
        <v>0</v>
      </c>
      <c r="N36" s="378"/>
      <c r="O36" s="194">
        <v>0</v>
      </c>
      <c r="P36" s="193">
        <v>217320</v>
      </c>
      <c r="Q36" s="514">
        <v>3936484885.7199998</v>
      </c>
      <c r="R36" s="378"/>
      <c r="S36" s="193">
        <v>199963</v>
      </c>
      <c r="T36" s="194">
        <v>2708491896.6799998</v>
      </c>
      <c r="U36" s="193">
        <v>403036</v>
      </c>
      <c r="V36" s="194">
        <v>6357358795.6999998</v>
      </c>
      <c r="W36" s="193">
        <v>14247</v>
      </c>
      <c r="X36" s="194">
        <v>287617986.69999999</v>
      </c>
    </row>
    <row r="37" spans="1:24" ht="3.75" customHeight="1" x14ac:dyDescent="0.25"/>
    <row r="38" spans="1:24" x14ac:dyDescent="0.25">
      <c r="A38" s="180" t="s">
        <v>2</v>
      </c>
      <c r="B38" s="180" t="s">
        <v>2</v>
      </c>
      <c r="C38" s="522" t="s">
        <v>2</v>
      </c>
      <c r="D38" s="333"/>
      <c r="E38" s="181" t="s">
        <v>2</v>
      </c>
      <c r="F38" s="181" t="s">
        <v>2</v>
      </c>
      <c r="G38" s="181" t="s">
        <v>2</v>
      </c>
      <c r="H38" s="181" t="s">
        <v>2</v>
      </c>
      <c r="I38" s="523" t="s">
        <v>2</v>
      </c>
      <c r="J38" s="333"/>
      <c r="K38" s="523" t="s">
        <v>2</v>
      </c>
      <c r="L38" s="333"/>
      <c r="M38" s="523" t="s">
        <v>2</v>
      </c>
      <c r="N38" s="333"/>
      <c r="O38" s="181" t="s">
        <v>2</v>
      </c>
      <c r="P38" s="181" t="s">
        <v>2</v>
      </c>
      <c r="Q38" s="523" t="s">
        <v>2</v>
      </c>
      <c r="R38" s="333"/>
      <c r="S38" s="181" t="s">
        <v>2</v>
      </c>
      <c r="T38" s="181" t="s">
        <v>2</v>
      </c>
      <c r="U38" s="181" t="s">
        <v>2</v>
      </c>
      <c r="V38" s="181" t="s">
        <v>2</v>
      </c>
      <c r="W38" s="181" t="s">
        <v>2</v>
      </c>
      <c r="X38" s="181" t="s">
        <v>2</v>
      </c>
    </row>
    <row r="39" spans="1:24" x14ac:dyDescent="0.25">
      <c r="A39" s="115" t="s">
        <v>2</v>
      </c>
      <c r="B39" s="470" t="s">
        <v>711</v>
      </c>
      <c r="C39" s="333"/>
      <c r="D39" s="333"/>
      <c r="E39" s="333"/>
      <c r="F39" s="333"/>
      <c r="G39" s="521" t="s">
        <v>700</v>
      </c>
      <c r="H39" s="378"/>
      <c r="I39" s="378"/>
      <c r="J39" s="378"/>
      <c r="K39" s="378"/>
      <c r="L39" s="378"/>
      <c r="M39" s="378"/>
      <c r="N39" s="378"/>
      <c r="O39" s="374"/>
      <c r="P39" s="521" t="s">
        <v>108</v>
      </c>
      <c r="Q39" s="378"/>
      <c r="R39" s="378"/>
      <c r="S39" s="378"/>
      <c r="T39" s="374"/>
      <c r="U39" s="521" t="s">
        <v>701</v>
      </c>
      <c r="V39" s="378"/>
      <c r="W39" s="378"/>
      <c r="X39" s="374"/>
    </row>
    <row r="40" spans="1:24" x14ac:dyDescent="0.25">
      <c r="A40" s="115" t="s">
        <v>2</v>
      </c>
      <c r="B40" s="470" t="s">
        <v>2</v>
      </c>
      <c r="C40" s="333"/>
      <c r="D40" s="333"/>
      <c r="E40" s="333"/>
      <c r="F40" s="333"/>
      <c r="G40" s="521" t="s">
        <v>702</v>
      </c>
      <c r="H40" s="374"/>
      <c r="I40" s="521" t="s">
        <v>703</v>
      </c>
      <c r="J40" s="378"/>
      <c r="K40" s="378"/>
      <c r="L40" s="374"/>
      <c r="M40" s="521" t="s">
        <v>704</v>
      </c>
      <c r="N40" s="378"/>
      <c r="O40" s="374"/>
      <c r="P40" s="521" t="s">
        <v>705</v>
      </c>
      <c r="Q40" s="378"/>
      <c r="R40" s="374"/>
      <c r="S40" s="521" t="s">
        <v>706</v>
      </c>
      <c r="T40" s="374"/>
      <c r="U40" s="521" t="s">
        <v>707</v>
      </c>
      <c r="V40" s="374"/>
      <c r="W40" s="521" t="s">
        <v>708</v>
      </c>
      <c r="X40" s="374"/>
    </row>
    <row r="41" spans="1:24" ht="36" x14ac:dyDescent="0.25">
      <c r="A41" s="175" t="s">
        <v>2</v>
      </c>
      <c r="B41" s="376" t="s">
        <v>712</v>
      </c>
      <c r="C41" s="378"/>
      <c r="D41" s="374"/>
      <c r="E41" s="37" t="s">
        <v>710</v>
      </c>
      <c r="F41" s="37" t="s">
        <v>111</v>
      </c>
      <c r="G41" s="182" t="s">
        <v>710</v>
      </c>
      <c r="H41" s="182" t="s">
        <v>111</v>
      </c>
      <c r="I41" s="520" t="s">
        <v>710</v>
      </c>
      <c r="J41" s="374"/>
      <c r="K41" s="520" t="s">
        <v>111</v>
      </c>
      <c r="L41" s="374"/>
      <c r="M41" s="520" t="s">
        <v>710</v>
      </c>
      <c r="N41" s="374"/>
      <c r="O41" s="182" t="s">
        <v>111</v>
      </c>
      <c r="P41" s="182" t="s">
        <v>710</v>
      </c>
      <c r="Q41" s="520" t="s">
        <v>111</v>
      </c>
      <c r="R41" s="374"/>
      <c r="S41" s="182" t="s">
        <v>710</v>
      </c>
      <c r="T41" s="182" t="s">
        <v>111</v>
      </c>
      <c r="U41" s="182" t="s">
        <v>710</v>
      </c>
      <c r="V41" s="182" t="s">
        <v>111</v>
      </c>
      <c r="W41" s="182" t="s">
        <v>710</v>
      </c>
      <c r="X41" s="182" t="s">
        <v>111</v>
      </c>
    </row>
    <row r="42" spans="1:24" x14ac:dyDescent="0.25">
      <c r="A42" s="183" t="s">
        <v>2</v>
      </c>
      <c r="B42" s="515" t="s">
        <v>713</v>
      </c>
      <c r="C42" s="333"/>
      <c r="D42" s="333"/>
      <c r="E42" s="184">
        <v>13159</v>
      </c>
      <c r="F42" s="150">
        <v>296450294.43000001</v>
      </c>
      <c r="G42" s="185">
        <v>2602</v>
      </c>
      <c r="H42" s="186">
        <v>32639348.300000001</v>
      </c>
      <c r="I42" s="516">
        <v>10526</v>
      </c>
      <c r="J42" s="333"/>
      <c r="K42" s="517">
        <v>262670424.16999999</v>
      </c>
      <c r="L42" s="333"/>
      <c r="M42" s="516">
        <v>31</v>
      </c>
      <c r="N42" s="333"/>
      <c r="O42" s="186">
        <v>1140521.96</v>
      </c>
      <c r="P42" s="185">
        <v>4390</v>
      </c>
      <c r="Q42" s="517">
        <v>121420024.29000001</v>
      </c>
      <c r="R42" s="333"/>
      <c r="S42" s="185">
        <v>8769</v>
      </c>
      <c r="T42" s="186">
        <v>175030270.13999999</v>
      </c>
      <c r="U42" s="185">
        <v>13078</v>
      </c>
      <c r="V42" s="186">
        <v>294636298.88</v>
      </c>
      <c r="W42" s="185">
        <v>81</v>
      </c>
      <c r="X42" s="186">
        <v>1813995.55</v>
      </c>
    </row>
    <row r="43" spans="1:24" x14ac:dyDescent="0.25">
      <c r="A43" s="183" t="s">
        <v>2</v>
      </c>
      <c r="B43" s="518" t="s">
        <v>693</v>
      </c>
      <c r="C43" s="333"/>
      <c r="D43" s="333"/>
      <c r="E43" s="187">
        <f>363995+628</f>
        <v>364623</v>
      </c>
      <c r="F43" s="149">
        <f>6124989817.44+9330060.13</f>
        <v>6134319877.5699997</v>
      </c>
      <c r="G43" s="187">
        <f>58974+129</f>
        <v>59103</v>
      </c>
      <c r="H43" s="149">
        <f>486563498.23+1077032.82</f>
        <v>487640531.05000001</v>
      </c>
      <c r="I43" s="519">
        <f>303711+497</f>
        <v>304208</v>
      </c>
      <c r="J43" s="333"/>
      <c r="K43" s="465">
        <f>5607072289.7+8212365.47</f>
        <v>5615284655.1700001</v>
      </c>
      <c r="L43" s="333"/>
      <c r="M43" s="519">
        <f>1310+2</f>
        <v>1312</v>
      </c>
      <c r="N43" s="333"/>
      <c r="O43" s="149">
        <f>31354029.51+40661.84</f>
        <v>31394691.350000001</v>
      </c>
      <c r="P43" s="187">
        <f>180535+198</f>
        <v>180733</v>
      </c>
      <c r="Q43" s="465">
        <f>3489220197.53+3647107.76</f>
        <v>3492867305.2900004</v>
      </c>
      <c r="R43" s="333"/>
      <c r="S43" s="187">
        <f>183460+430</f>
        <v>183890</v>
      </c>
      <c r="T43" s="149">
        <f>2635769619.91+5682952.37</f>
        <v>2641452572.2799997</v>
      </c>
      <c r="U43" s="187">
        <f>349963+592</f>
        <v>350555</v>
      </c>
      <c r="V43" s="149">
        <f>5808143475.28+8607283.81</f>
        <v>5816750759.0900002</v>
      </c>
      <c r="W43" s="187">
        <f>14032+36</f>
        <v>14068</v>
      </c>
      <c r="X43" s="149">
        <f>316846342.16+722776.32</f>
        <v>317569118.48000002</v>
      </c>
    </row>
    <row r="44" spans="1:24" x14ac:dyDescent="0.25">
      <c r="A44" s="183" t="s">
        <v>2</v>
      </c>
      <c r="B44" s="515" t="s">
        <v>694</v>
      </c>
      <c r="C44" s="333"/>
      <c r="D44" s="333"/>
      <c r="E44" s="184">
        <v>2330</v>
      </c>
      <c r="F44" s="150">
        <v>38416893.85999997</v>
      </c>
      <c r="G44" s="185">
        <v>550</v>
      </c>
      <c r="H44" s="186">
        <v>5623577.1499999985</v>
      </c>
      <c r="I44" s="516">
        <v>1770</v>
      </c>
      <c r="J44" s="333"/>
      <c r="K44" s="517">
        <v>32565605.770000003</v>
      </c>
      <c r="L44" s="333"/>
      <c r="M44" s="516">
        <v>10</v>
      </c>
      <c r="N44" s="333"/>
      <c r="O44" s="186">
        <v>227710.94</v>
      </c>
      <c r="P44" s="185">
        <v>679</v>
      </c>
      <c r="Q44" s="517">
        <v>13853588.27999999</v>
      </c>
      <c r="R44" s="333"/>
      <c r="S44" s="185">
        <v>1651</v>
      </c>
      <c r="T44" s="186">
        <v>24563305.580000006</v>
      </c>
      <c r="U44" s="185">
        <v>2153</v>
      </c>
      <c r="V44" s="186">
        <v>33800860.850000001</v>
      </c>
      <c r="W44" s="185">
        <v>177</v>
      </c>
      <c r="X44" s="186">
        <v>4616033.0100000007</v>
      </c>
    </row>
    <row r="45" spans="1:24" x14ac:dyDescent="0.25">
      <c r="A45" s="183" t="s">
        <v>2</v>
      </c>
      <c r="B45" s="518" t="s">
        <v>696</v>
      </c>
      <c r="C45" s="333"/>
      <c r="D45" s="333"/>
      <c r="E45" s="187">
        <v>13185</v>
      </c>
      <c r="F45" s="149">
        <v>5714549.6799999997</v>
      </c>
      <c r="G45" s="187">
        <v>3460</v>
      </c>
      <c r="H45" s="149">
        <v>52333.48</v>
      </c>
      <c r="I45" s="519">
        <v>9722</v>
      </c>
      <c r="J45" s="333"/>
      <c r="K45" s="465">
        <v>5662216.2000000002</v>
      </c>
      <c r="L45" s="333"/>
      <c r="M45" s="519">
        <v>3</v>
      </c>
      <c r="N45" s="333"/>
      <c r="O45" s="149">
        <v>0</v>
      </c>
      <c r="P45" s="187">
        <v>6802</v>
      </c>
      <c r="Q45" s="465">
        <v>3025758.85</v>
      </c>
      <c r="R45" s="333"/>
      <c r="S45" s="187">
        <v>6383</v>
      </c>
      <c r="T45" s="149">
        <v>2688790.83</v>
      </c>
      <c r="U45" s="187">
        <v>12405</v>
      </c>
      <c r="V45" s="149">
        <v>5287368.6399999997</v>
      </c>
      <c r="W45" s="187">
        <v>780</v>
      </c>
      <c r="X45" s="149">
        <v>427181.04</v>
      </c>
    </row>
    <row r="46" spans="1:24" x14ac:dyDescent="0.25">
      <c r="A46" s="183" t="s">
        <v>2</v>
      </c>
      <c r="B46" s="515" t="s">
        <v>697</v>
      </c>
      <c r="C46" s="333"/>
      <c r="D46" s="333"/>
      <c r="E46" s="184">
        <v>41503</v>
      </c>
      <c r="F46" s="150">
        <v>3804634.84</v>
      </c>
      <c r="G46" s="185">
        <v>3970</v>
      </c>
      <c r="H46" s="186">
        <v>397514.08</v>
      </c>
      <c r="I46" s="516">
        <v>37472</v>
      </c>
      <c r="J46" s="333"/>
      <c r="K46" s="517">
        <v>3407120.76</v>
      </c>
      <c r="L46" s="333"/>
      <c r="M46" s="516">
        <v>61</v>
      </c>
      <c r="N46" s="333"/>
      <c r="O46" s="186">
        <v>0</v>
      </c>
      <c r="P46" s="185">
        <v>22713</v>
      </c>
      <c r="Q46" s="517">
        <v>2092461.9</v>
      </c>
      <c r="R46" s="333"/>
      <c r="S46" s="185">
        <v>18790</v>
      </c>
      <c r="T46" s="186">
        <v>1712172.94</v>
      </c>
      <c r="U46" s="185">
        <v>40653</v>
      </c>
      <c r="V46" s="186">
        <v>3465725.54</v>
      </c>
      <c r="W46" s="185">
        <v>850</v>
      </c>
      <c r="X46" s="186">
        <v>338909.3</v>
      </c>
    </row>
    <row r="47" spans="1:24" x14ac:dyDescent="0.25">
      <c r="A47" s="189"/>
      <c r="B47" s="190" t="s">
        <v>115</v>
      </c>
      <c r="C47" s="512" t="s">
        <v>2</v>
      </c>
      <c r="D47" s="378"/>
      <c r="E47" s="191">
        <v>434800</v>
      </c>
      <c r="F47" s="192">
        <v>6478706250.3800001</v>
      </c>
      <c r="G47" s="193">
        <v>69685</v>
      </c>
      <c r="H47" s="194">
        <v>526353304.06</v>
      </c>
      <c r="I47" s="513">
        <v>363698</v>
      </c>
      <c r="J47" s="378"/>
      <c r="K47" s="514">
        <v>5919590022.0699997</v>
      </c>
      <c r="L47" s="378"/>
      <c r="M47" s="513">
        <v>1417</v>
      </c>
      <c r="N47" s="378"/>
      <c r="O47" s="194">
        <v>32762924.25</v>
      </c>
      <c r="P47" s="193">
        <v>215317</v>
      </c>
      <c r="Q47" s="514">
        <v>3633259138.6100001</v>
      </c>
      <c r="R47" s="378"/>
      <c r="S47" s="193">
        <v>219483</v>
      </c>
      <c r="T47" s="194">
        <v>2845447111.77</v>
      </c>
      <c r="U47" s="193">
        <v>418844</v>
      </c>
      <c r="V47" s="194">
        <v>6153941013</v>
      </c>
      <c r="W47" s="193">
        <v>15956</v>
      </c>
      <c r="X47" s="194">
        <v>324765237.38</v>
      </c>
    </row>
    <row r="48" spans="1:24" ht="20.25" customHeight="1" x14ac:dyDescent="0.25"/>
    <row r="49" spans="2:16" x14ac:dyDescent="0.25">
      <c r="B49" s="508" t="s">
        <v>714</v>
      </c>
      <c r="C49" s="509"/>
      <c r="D49" s="510"/>
      <c r="E49" s="467" t="s">
        <v>715</v>
      </c>
      <c r="F49" s="378"/>
      <c r="G49" s="378"/>
      <c r="H49" s="378"/>
      <c r="I49" s="378"/>
      <c r="J49" s="378"/>
      <c r="K49" s="378"/>
      <c r="L49" s="378"/>
      <c r="M49" s="378"/>
      <c r="N49" s="378"/>
      <c r="O49" s="374"/>
    </row>
    <row r="50" spans="2:16" x14ac:dyDescent="0.25">
      <c r="B50" s="511"/>
      <c r="C50" s="333"/>
      <c r="D50" s="345"/>
      <c r="E50" s="467" t="s">
        <v>693</v>
      </c>
      <c r="F50" s="374"/>
      <c r="G50" s="467" t="s">
        <v>694</v>
      </c>
      <c r="H50" s="374"/>
      <c r="I50" s="467" t="s">
        <v>696</v>
      </c>
      <c r="J50" s="378"/>
      <c r="K50" s="378"/>
      <c r="L50" s="374"/>
      <c r="M50" s="467" t="s">
        <v>697</v>
      </c>
      <c r="N50" s="378"/>
      <c r="O50" s="374"/>
    </row>
    <row r="51" spans="2:16" ht="36" x14ac:dyDescent="0.25">
      <c r="B51" s="498" t="s">
        <v>716</v>
      </c>
      <c r="C51" s="378"/>
      <c r="D51" s="374"/>
      <c r="E51" s="37" t="s">
        <v>155</v>
      </c>
      <c r="F51" s="62" t="s">
        <v>111</v>
      </c>
      <c r="G51" s="37" t="s">
        <v>155</v>
      </c>
      <c r="H51" s="62" t="s">
        <v>111</v>
      </c>
      <c r="I51" s="377" t="s">
        <v>155</v>
      </c>
      <c r="J51" s="374"/>
      <c r="K51" s="467" t="s">
        <v>111</v>
      </c>
      <c r="L51" s="374"/>
      <c r="M51" s="377" t="s">
        <v>155</v>
      </c>
      <c r="N51" s="374"/>
      <c r="O51" s="62" t="s">
        <v>111</v>
      </c>
    </row>
    <row r="52" spans="2:16" x14ac:dyDescent="0.25">
      <c r="B52" s="504" t="s">
        <v>717</v>
      </c>
      <c r="C52" s="378"/>
      <c r="D52" s="374"/>
      <c r="E52" s="195">
        <v>13159</v>
      </c>
      <c r="F52" s="196">
        <v>296450294.43000001</v>
      </c>
      <c r="G52" s="195">
        <v>0</v>
      </c>
      <c r="H52" s="196">
        <v>0</v>
      </c>
      <c r="I52" s="505">
        <v>0</v>
      </c>
      <c r="J52" s="374"/>
      <c r="K52" s="507">
        <v>0</v>
      </c>
      <c r="L52" s="374"/>
      <c r="M52" s="505">
        <v>0</v>
      </c>
      <c r="N52" s="374"/>
      <c r="O52" s="196">
        <v>0</v>
      </c>
      <c r="P52" s="197" t="s">
        <v>2</v>
      </c>
    </row>
    <row r="53" spans="2:16" x14ac:dyDescent="0.25">
      <c r="B53" s="501" t="s">
        <v>693</v>
      </c>
      <c r="C53" s="378"/>
      <c r="D53" s="374"/>
      <c r="E53" s="198">
        <f>363751+628</f>
        <v>364379</v>
      </c>
      <c r="F53" s="177">
        <f>6121253557.85+9330060.13</f>
        <v>6130583617.9800005</v>
      </c>
      <c r="G53" s="198">
        <v>243</v>
      </c>
      <c r="H53" s="177">
        <f>F54</f>
        <v>3736098.51</v>
      </c>
      <c r="I53" s="502">
        <v>2786</v>
      </c>
      <c r="J53" s="374"/>
      <c r="K53" s="503">
        <v>2615849.2799999998</v>
      </c>
      <c r="L53" s="374"/>
      <c r="M53" s="502">
        <v>9908</v>
      </c>
      <c r="N53" s="374"/>
      <c r="O53" s="177">
        <v>2808116.91</v>
      </c>
    </row>
    <row r="54" spans="2:16" x14ac:dyDescent="0.25">
      <c r="B54" s="504" t="s">
        <v>694</v>
      </c>
      <c r="C54" s="378"/>
      <c r="D54" s="374"/>
      <c r="E54" s="195">
        <v>243</v>
      </c>
      <c r="F54" s="178">
        <v>3736098.51</v>
      </c>
      <c r="G54" s="195">
        <v>1989</v>
      </c>
      <c r="H54" s="178">
        <f>H57-H53</f>
        <v>34680795.349999972</v>
      </c>
      <c r="I54" s="505">
        <v>22</v>
      </c>
      <c r="J54" s="374"/>
      <c r="K54" s="506">
        <v>76896.44</v>
      </c>
      <c r="L54" s="374"/>
      <c r="M54" s="505">
        <v>76</v>
      </c>
      <c r="N54" s="374"/>
      <c r="O54" s="178">
        <v>152383.98000000001</v>
      </c>
    </row>
    <row r="55" spans="2:16" x14ac:dyDescent="0.25">
      <c r="B55" s="501" t="s">
        <v>696</v>
      </c>
      <c r="C55" s="378"/>
      <c r="D55" s="374"/>
      <c r="E55" s="198">
        <v>1</v>
      </c>
      <c r="F55" s="177">
        <v>161.08000000000001</v>
      </c>
      <c r="G55" s="198">
        <v>0</v>
      </c>
      <c r="H55" s="177">
        <v>0</v>
      </c>
      <c r="I55" s="502">
        <v>10377</v>
      </c>
      <c r="J55" s="374"/>
      <c r="K55" s="503">
        <v>3021803.96</v>
      </c>
      <c r="L55" s="374"/>
      <c r="M55" s="502">
        <v>0</v>
      </c>
      <c r="N55" s="374"/>
      <c r="O55" s="177">
        <v>0</v>
      </c>
    </row>
    <row r="56" spans="2:16" x14ac:dyDescent="0.25">
      <c r="B56" s="504" t="s">
        <v>697</v>
      </c>
      <c r="C56" s="378"/>
      <c r="D56" s="374"/>
      <c r="E56" s="195">
        <v>0</v>
      </c>
      <c r="F56" s="178">
        <v>0</v>
      </c>
      <c r="G56" s="195">
        <v>0</v>
      </c>
      <c r="H56" s="178">
        <v>0</v>
      </c>
      <c r="I56" s="505">
        <v>0</v>
      </c>
      <c r="J56" s="374"/>
      <c r="K56" s="506">
        <v>0</v>
      </c>
      <c r="L56" s="374"/>
      <c r="M56" s="505">
        <v>31519</v>
      </c>
      <c r="N56" s="374"/>
      <c r="O56" s="178">
        <v>844133.95</v>
      </c>
    </row>
    <row r="57" spans="2:16" x14ac:dyDescent="0.25">
      <c r="B57" s="498" t="s">
        <v>115</v>
      </c>
      <c r="C57" s="378"/>
      <c r="D57" s="374"/>
      <c r="E57" s="176">
        <f>SUM(E52:E56)</f>
        <v>377782</v>
      </c>
      <c r="F57" s="179">
        <f>SUM(F52:F56)</f>
        <v>6430770172.000001</v>
      </c>
      <c r="G57" s="176">
        <v>2330</v>
      </c>
      <c r="H57" s="179">
        <f>F44</f>
        <v>38416893.85999997</v>
      </c>
      <c r="I57" s="499">
        <v>13185</v>
      </c>
      <c r="J57" s="374"/>
      <c r="K57" s="500">
        <v>5714549.6799999997</v>
      </c>
      <c r="L57" s="374"/>
      <c r="M57" s="499">
        <v>41503</v>
      </c>
      <c r="N57" s="374"/>
      <c r="O57" s="179">
        <v>3804634.84</v>
      </c>
    </row>
    <row r="58" spans="2:16" ht="0" hidden="1" customHeight="1" x14ac:dyDescent="0.25"/>
  </sheetData>
  <sheetProtection sheet="1" objects="1" scenarios="1"/>
  <mergeCells count="216">
    <mergeCell ref="A1:C3"/>
    <mergeCell ref="D1:Q1"/>
    <mergeCell ref="D2:Q2"/>
    <mergeCell ref="D3:Q3"/>
    <mergeCell ref="B4:G4"/>
    <mergeCell ref="H4:I4"/>
    <mergeCell ref="J4:K4"/>
    <mergeCell ref="L4:M4"/>
    <mergeCell ref="B7:G7"/>
    <mergeCell ref="H7:I7"/>
    <mergeCell ref="J7:K7"/>
    <mergeCell ref="L7:M7"/>
    <mergeCell ref="B8:G8"/>
    <mergeCell ref="H8:I8"/>
    <mergeCell ref="J8:K8"/>
    <mergeCell ref="L8:M8"/>
    <mergeCell ref="B5:G5"/>
    <mergeCell ref="H5:I5"/>
    <mergeCell ref="J5:K5"/>
    <mergeCell ref="L5:M5"/>
    <mergeCell ref="B6:G6"/>
    <mergeCell ref="H6:I6"/>
    <mergeCell ref="J6:K6"/>
    <mergeCell ref="L6:M6"/>
    <mergeCell ref="B11:G11"/>
    <mergeCell ref="H11:I11"/>
    <mergeCell ref="J11:K11"/>
    <mergeCell ref="L11:M11"/>
    <mergeCell ref="B12:G12"/>
    <mergeCell ref="H12:I12"/>
    <mergeCell ref="J12:K12"/>
    <mergeCell ref="L12:M12"/>
    <mergeCell ref="B9:G9"/>
    <mergeCell ref="H9:I9"/>
    <mergeCell ref="J9:K9"/>
    <mergeCell ref="L9:M9"/>
    <mergeCell ref="B10:G10"/>
    <mergeCell ref="H10:I10"/>
    <mergeCell ref="J10:K10"/>
    <mergeCell ref="L10:M10"/>
    <mergeCell ref="B15:G15"/>
    <mergeCell ref="H15:I15"/>
    <mergeCell ref="J15:K15"/>
    <mergeCell ref="L15:M15"/>
    <mergeCell ref="B16:G16"/>
    <mergeCell ref="H16:I16"/>
    <mergeCell ref="J16:K16"/>
    <mergeCell ref="L16:M16"/>
    <mergeCell ref="B13:G13"/>
    <mergeCell ref="H13:I13"/>
    <mergeCell ref="J13:K13"/>
    <mergeCell ref="L13:M13"/>
    <mergeCell ref="B14:G14"/>
    <mergeCell ref="H14:I14"/>
    <mergeCell ref="J14:K14"/>
    <mergeCell ref="L14:M14"/>
    <mergeCell ref="B20:G20"/>
    <mergeCell ref="H20:I20"/>
    <mergeCell ref="J20:K20"/>
    <mergeCell ref="B21:G21"/>
    <mergeCell ref="H21:I21"/>
    <mergeCell ref="J21:K21"/>
    <mergeCell ref="B18:G18"/>
    <mergeCell ref="H18:I18"/>
    <mergeCell ref="J18:K18"/>
    <mergeCell ref="B19:G19"/>
    <mergeCell ref="H19:I19"/>
    <mergeCell ref="J19:K19"/>
    <mergeCell ref="B24:G24"/>
    <mergeCell ref="H24:I24"/>
    <mergeCell ref="J24:K24"/>
    <mergeCell ref="B25:G25"/>
    <mergeCell ref="H25:I25"/>
    <mergeCell ref="J25:K25"/>
    <mergeCell ref="B22:G22"/>
    <mergeCell ref="H22:I22"/>
    <mergeCell ref="J22:K22"/>
    <mergeCell ref="B23:G23"/>
    <mergeCell ref="H23:I23"/>
    <mergeCell ref="J23:K23"/>
    <mergeCell ref="M28:N28"/>
    <mergeCell ref="Q28:R28"/>
    <mergeCell ref="B29:F29"/>
    <mergeCell ref="G29:O29"/>
    <mergeCell ref="P29:T29"/>
    <mergeCell ref="B26:G26"/>
    <mergeCell ref="H26:I26"/>
    <mergeCell ref="J26:K26"/>
    <mergeCell ref="C28:D28"/>
    <mergeCell ref="I28:J28"/>
    <mergeCell ref="K28:L28"/>
    <mergeCell ref="B31:D31"/>
    <mergeCell ref="I31:J31"/>
    <mergeCell ref="K31:L31"/>
    <mergeCell ref="M31:N31"/>
    <mergeCell ref="Q31:R31"/>
    <mergeCell ref="U29:X29"/>
    <mergeCell ref="B30:F30"/>
    <mergeCell ref="G30:H30"/>
    <mergeCell ref="I30:L30"/>
    <mergeCell ref="M30:O30"/>
    <mergeCell ref="P30:R30"/>
    <mergeCell ref="S30:T30"/>
    <mergeCell ref="U30:V30"/>
    <mergeCell ref="W30:X30"/>
    <mergeCell ref="B33:D33"/>
    <mergeCell ref="I33:J33"/>
    <mergeCell ref="K33:L33"/>
    <mergeCell ref="M33:N33"/>
    <mergeCell ref="Q33:R33"/>
    <mergeCell ref="B32:D32"/>
    <mergeCell ref="I32:J32"/>
    <mergeCell ref="K32:L32"/>
    <mergeCell ref="M32:N32"/>
    <mergeCell ref="Q32:R32"/>
    <mergeCell ref="B35:D35"/>
    <mergeCell ref="I35:J35"/>
    <mergeCell ref="K35:L35"/>
    <mergeCell ref="M35:N35"/>
    <mergeCell ref="Q35:R35"/>
    <mergeCell ref="B34:D34"/>
    <mergeCell ref="I34:J34"/>
    <mergeCell ref="K34:L34"/>
    <mergeCell ref="M34:N34"/>
    <mergeCell ref="Q34:R34"/>
    <mergeCell ref="C38:D38"/>
    <mergeCell ref="I38:J38"/>
    <mergeCell ref="K38:L38"/>
    <mergeCell ref="M38:N38"/>
    <mergeCell ref="Q38:R38"/>
    <mergeCell ref="C36:D36"/>
    <mergeCell ref="I36:J36"/>
    <mergeCell ref="K36:L36"/>
    <mergeCell ref="M36:N36"/>
    <mergeCell ref="Q36:R36"/>
    <mergeCell ref="B39:F39"/>
    <mergeCell ref="G39:O39"/>
    <mergeCell ref="P39:T39"/>
    <mergeCell ref="U39:X39"/>
    <mergeCell ref="B40:F40"/>
    <mergeCell ref="G40:H40"/>
    <mergeCell ref="I40:L40"/>
    <mergeCell ref="M40:O40"/>
    <mergeCell ref="P40:R40"/>
    <mergeCell ref="S40:T40"/>
    <mergeCell ref="U40:V40"/>
    <mergeCell ref="W40:X40"/>
    <mergeCell ref="B42:D42"/>
    <mergeCell ref="I42:J42"/>
    <mergeCell ref="K42:L42"/>
    <mergeCell ref="M42:N42"/>
    <mergeCell ref="Q42:R42"/>
    <mergeCell ref="B41:D41"/>
    <mergeCell ref="I41:J41"/>
    <mergeCell ref="K41:L41"/>
    <mergeCell ref="M41:N41"/>
    <mergeCell ref="Q41:R41"/>
    <mergeCell ref="B44:D44"/>
    <mergeCell ref="I44:J44"/>
    <mergeCell ref="K44:L44"/>
    <mergeCell ref="M44:N44"/>
    <mergeCell ref="Q44:R44"/>
    <mergeCell ref="B43:D43"/>
    <mergeCell ref="I43:J43"/>
    <mergeCell ref="K43:L43"/>
    <mergeCell ref="M43:N43"/>
    <mergeCell ref="Q43:R43"/>
    <mergeCell ref="Q47:R47"/>
    <mergeCell ref="B46:D46"/>
    <mergeCell ref="I46:J46"/>
    <mergeCell ref="K46:L46"/>
    <mergeCell ref="M46:N46"/>
    <mergeCell ref="Q46:R46"/>
    <mergeCell ref="B45:D45"/>
    <mergeCell ref="I45:J45"/>
    <mergeCell ref="K45:L45"/>
    <mergeCell ref="M45:N45"/>
    <mergeCell ref="Q45:R45"/>
    <mergeCell ref="B49:D50"/>
    <mergeCell ref="E49:O49"/>
    <mergeCell ref="E50:F50"/>
    <mergeCell ref="G50:H50"/>
    <mergeCell ref="I50:L50"/>
    <mergeCell ref="M50:O50"/>
    <mergeCell ref="C47:D47"/>
    <mergeCell ref="I47:J47"/>
    <mergeCell ref="K47:L47"/>
    <mergeCell ref="M47:N47"/>
    <mergeCell ref="B53:D53"/>
    <mergeCell ref="I53:J53"/>
    <mergeCell ref="K53:L53"/>
    <mergeCell ref="M53:N53"/>
    <mergeCell ref="B54:D54"/>
    <mergeCell ref="I54:J54"/>
    <mergeCell ref="K54:L54"/>
    <mergeCell ref="M54:N54"/>
    <mergeCell ref="B51:D51"/>
    <mergeCell ref="I51:J51"/>
    <mergeCell ref="K51:L51"/>
    <mergeCell ref="M51:N51"/>
    <mergeCell ref="B52:D52"/>
    <mergeCell ref="I52:J52"/>
    <mergeCell ref="K52:L52"/>
    <mergeCell ref="M52:N52"/>
    <mergeCell ref="B57:D57"/>
    <mergeCell ref="I57:J57"/>
    <mergeCell ref="K57:L57"/>
    <mergeCell ref="M57:N57"/>
    <mergeCell ref="B55:D55"/>
    <mergeCell ref="I55:J55"/>
    <mergeCell ref="K55:L55"/>
    <mergeCell ref="M55:N55"/>
    <mergeCell ref="B56:D56"/>
    <mergeCell ref="I56:J56"/>
    <mergeCell ref="K56:L56"/>
    <mergeCell ref="M56:N56"/>
  </mergeCells>
  <pageMargins left="0.25" right="0.25" top="0.25" bottom="0.25" header="0.25" footer="0.25"/>
  <pageSetup scale="44" orientation="landscape" cellComments="atEnd"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T49"/>
  <sheetViews>
    <sheetView showGridLines="0" workbookViewId="0">
      <selection activeCell="T18" sqref="T18"/>
    </sheetView>
  </sheetViews>
  <sheetFormatPr baseColWidth="10" defaultColWidth="9.140625" defaultRowHeight="15" x14ac:dyDescent="0.25"/>
  <cols>
    <col min="1" max="1" width="1.140625" customWidth="1"/>
    <col min="2" max="2" width="0.140625" customWidth="1"/>
    <col min="3" max="3" width="30.85546875" customWidth="1"/>
    <col min="4" max="4" width="0.140625" customWidth="1"/>
    <col min="5" max="5" width="1.28515625" customWidth="1"/>
    <col min="6" max="6" width="12.28515625" customWidth="1"/>
    <col min="7" max="7" width="0.140625" customWidth="1"/>
    <col min="8" max="8" width="13.5703125" customWidth="1"/>
    <col min="9" max="9" width="0.140625" customWidth="1"/>
    <col min="10" max="10" width="13.5703125" customWidth="1"/>
    <col min="11" max="11" width="0.140625" customWidth="1"/>
    <col min="12" max="12" width="18" customWidth="1"/>
    <col min="13" max="13" width="0.140625" customWidth="1"/>
    <col min="14" max="14" width="13.5703125" customWidth="1"/>
    <col min="15" max="15" width="0.140625" customWidth="1"/>
    <col min="16" max="16" width="13.5703125" customWidth="1"/>
    <col min="17" max="17" width="0.140625" customWidth="1"/>
    <col min="18" max="18" width="13.5703125" customWidth="1"/>
    <col min="19" max="19" width="0.140625" customWidth="1"/>
    <col min="20" max="20" width="18" customWidth="1"/>
    <col min="21" max="21" width="0.140625" customWidth="1"/>
    <col min="22" max="22" width="13.5703125" customWidth="1"/>
    <col min="23" max="23" width="0.140625" customWidth="1"/>
    <col min="24" max="24" width="18" customWidth="1"/>
    <col min="25" max="25" width="0.140625" customWidth="1"/>
    <col min="26" max="26" width="13.5703125" customWidth="1"/>
    <col min="27" max="27" width="0.140625" customWidth="1"/>
    <col min="28" max="28" width="18" customWidth="1"/>
    <col min="29" max="29" width="0.140625" customWidth="1"/>
    <col min="30" max="30" width="13.5703125" customWidth="1"/>
    <col min="31" max="31" width="0.140625" customWidth="1"/>
    <col min="32" max="32" width="18" customWidth="1"/>
    <col min="33" max="33" width="0.140625" customWidth="1"/>
    <col min="34" max="34" width="13.5703125" customWidth="1"/>
    <col min="35" max="35" width="0.140625" customWidth="1"/>
    <col min="36" max="36" width="18" customWidth="1"/>
    <col min="37" max="37" width="0.140625" customWidth="1"/>
    <col min="38" max="38" width="13.5703125" customWidth="1"/>
    <col min="39" max="39" width="0.140625" customWidth="1"/>
    <col min="40" max="40" width="18" customWidth="1"/>
    <col min="41" max="41" width="0.140625" customWidth="1"/>
    <col min="42" max="42" width="13.5703125" customWidth="1"/>
    <col min="43" max="43" width="0.140625" customWidth="1"/>
    <col min="44" max="44" width="18" customWidth="1"/>
    <col min="45" max="46" width="0.140625" customWidth="1"/>
  </cols>
  <sheetData>
    <row r="1" spans="1:46" ht="18" customHeight="1" x14ac:dyDescent="0.25">
      <c r="A1" s="333"/>
      <c r="B1" s="333"/>
      <c r="C1" s="333"/>
      <c r="D1" s="333"/>
      <c r="E1" s="333"/>
      <c r="F1" s="339" t="s">
        <v>0</v>
      </c>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row>
    <row r="2" spans="1:46" ht="18" customHeight="1" x14ac:dyDescent="0.25">
      <c r="A2" s="333"/>
      <c r="B2" s="333"/>
      <c r="C2" s="333"/>
      <c r="D2" s="333"/>
      <c r="E2" s="333"/>
      <c r="F2" s="339" t="s">
        <v>1</v>
      </c>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3"/>
      <c r="AO2" s="333"/>
      <c r="AP2" s="333"/>
      <c r="AQ2" s="333"/>
      <c r="AR2" s="333"/>
      <c r="AS2" s="333"/>
      <c r="AT2" s="333"/>
    </row>
    <row r="3" spans="1:46" ht="18" customHeight="1" x14ac:dyDescent="0.25">
      <c r="A3" s="333"/>
      <c r="B3" s="333"/>
      <c r="C3" s="333"/>
      <c r="D3" s="333"/>
      <c r="E3" s="333"/>
      <c r="F3" s="339" t="s">
        <v>2</v>
      </c>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333"/>
      <c r="AS3" s="333"/>
      <c r="AT3" s="333"/>
    </row>
    <row r="4" spans="1:46" ht="18" customHeight="1" x14ac:dyDescent="0.25">
      <c r="C4" s="482" t="s">
        <v>2</v>
      </c>
      <c r="D4" s="333"/>
      <c r="E4" s="587" t="s">
        <v>2</v>
      </c>
      <c r="F4" s="333"/>
      <c r="G4" s="333"/>
      <c r="H4" s="588" t="s">
        <v>2</v>
      </c>
      <c r="I4" s="333"/>
      <c r="J4" s="588" t="s">
        <v>2</v>
      </c>
      <c r="K4" s="333"/>
      <c r="L4" s="588" t="s">
        <v>2</v>
      </c>
      <c r="M4" s="333"/>
      <c r="N4" s="588" t="s">
        <v>2</v>
      </c>
      <c r="O4" s="333"/>
      <c r="P4" s="588" t="s">
        <v>2</v>
      </c>
      <c r="Q4" s="333"/>
      <c r="R4" s="523" t="s">
        <v>2</v>
      </c>
      <c r="S4" s="333"/>
      <c r="T4" s="523" t="s">
        <v>2</v>
      </c>
      <c r="U4" s="333"/>
      <c r="V4" s="523" t="s">
        <v>2</v>
      </c>
      <c r="W4" s="333"/>
      <c r="X4" s="523" t="s">
        <v>2</v>
      </c>
      <c r="Y4" s="333"/>
      <c r="Z4" s="523" t="s">
        <v>2</v>
      </c>
      <c r="AA4" s="333"/>
      <c r="AB4" s="523" t="s">
        <v>2</v>
      </c>
      <c r="AC4" s="333"/>
      <c r="AD4" s="523" t="s">
        <v>2</v>
      </c>
      <c r="AE4" s="333"/>
      <c r="AF4" s="523" t="s">
        <v>2</v>
      </c>
      <c r="AG4" s="333"/>
      <c r="AH4" s="523" t="s">
        <v>2</v>
      </c>
      <c r="AI4" s="333"/>
      <c r="AJ4" s="523" t="s">
        <v>2</v>
      </c>
      <c r="AK4" s="333"/>
      <c r="AL4" s="523" t="s">
        <v>2</v>
      </c>
      <c r="AM4" s="333"/>
      <c r="AN4" s="523" t="s">
        <v>2</v>
      </c>
      <c r="AO4" s="333"/>
      <c r="AP4" s="523" t="s">
        <v>2</v>
      </c>
      <c r="AQ4" s="333"/>
      <c r="AR4" s="523" t="s">
        <v>2</v>
      </c>
      <c r="AS4" s="333"/>
    </row>
    <row r="5" spans="1:46" ht="18" customHeight="1" x14ac:dyDescent="0.25">
      <c r="C5" s="482" t="s">
        <v>718</v>
      </c>
      <c r="D5" s="333"/>
      <c r="E5" s="587" t="s">
        <v>2</v>
      </c>
      <c r="F5" s="333"/>
      <c r="G5" s="333"/>
      <c r="H5" s="588" t="s">
        <v>2</v>
      </c>
      <c r="I5" s="333"/>
      <c r="J5" s="588" t="s">
        <v>2</v>
      </c>
      <c r="K5" s="333"/>
      <c r="L5" s="588" t="s">
        <v>2</v>
      </c>
      <c r="M5" s="333"/>
      <c r="N5" s="588" t="s">
        <v>2</v>
      </c>
      <c r="O5" s="333"/>
      <c r="P5" s="588" t="s">
        <v>2</v>
      </c>
      <c r="Q5" s="333"/>
      <c r="R5" s="523" t="s">
        <v>2</v>
      </c>
      <c r="S5" s="333"/>
      <c r="T5" s="523" t="s">
        <v>2</v>
      </c>
      <c r="U5" s="333"/>
      <c r="V5" s="523" t="s">
        <v>2</v>
      </c>
      <c r="W5" s="333"/>
      <c r="X5" s="523" t="s">
        <v>2</v>
      </c>
      <c r="Y5" s="333"/>
      <c r="Z5" s="523" t="s">
        <v>2</v>
      </c>
      <c r="AA5" s="333"/>
      <c r="AB5" s="523" t="s">
        <v>2</v>
      </c>
      <c r="AC5" s="333"/>
      <c r="AD5" s="523" t="s">
        <v>2</v>
      </c>
      <c r="AE5" s="333"/>
      <c r="AF5" s="523" t="s">
        <v>2</v>
      </c>
      <c r="AG5" s="333"/>
      <c r="AH5" s="523" t="s">
        <v>2</v>
      </c>
      <c r="AI5" s="333"/>
      <c r="AJ5" s="523" t="s">
        <v>2</v>
      </c>
      <c r="AK5" s="333"/>
      <c r="AL5" s="523" t="s">
        <v>2</v>
      </c>
      <c r="AM5" s="333"/>
      <c r="AN5" s="523" t="s">
        <v>2</v>
      </c>
      <c r="AO5" s="333"/>
      <c r="AP5" s="523" t="s">
        <v>2</v>
      </c>
      <c r="AQ5" s="333"/>
      <c r="AR5" s="523" t="s">
        <v>2</v>
      </c>
      <c r="AS5" s="333"/>
    </row>
    <row r="6" spans="1:46" ht="18" customHeight="1" x14ac:dyDescent="0.25">
      <c r="C6" s="587" t="s">
        <v>2</v>
      </c>
      <c r="D6" s="333"/>
      <c r="E6" s="587" t="s">
        <v>2</v>
      </c>
      <c r="F6" s="333"/>
      <c r="G6" s="333"/>
      <c r="H6" s="588" t="s">
        <v>2</v>
      </c>
      <c r="I6" s="333"/>
      <c r="J6" s="588" t="s">
        <v>2</v>
      </c>
      <c r="K6" s="333"/>
      <c r="L6" s="588" t="s">
        <v>2</v>
      </c>
      <c r="M6" s="333"/>
      <c r="N6" s="588" t="s">
        <v>2</v>
      </c>
      <c r="O6" s="333"/>
      <c r="P6" s="588" t="s">
        <v>2</v>
      </c>
      <c r="Q6" s="333"/>
      <c r="R6" s="523" t="s">
        <v>2</v>
      </c>
      <c r="S6" s="333"/>
      <c r="T6" s="523" t="s">
        <v>2</v>
      </c>
      <c r="U6" s="333"/>
      <c r="V6" s="523" t="s">
        <v>2</v>
      </c>
      <c r="W6" s="333"/>
      <c r="X6" s="523" t="s">
        <v>2</v>
      </c>
      <c r="Y6" s="333"/>
      <c r="Z6" s="523" t="s">
        <v>2</v>
      </c>
      <c r="AA6" s="333"/>
      <c r="AB6" s="523" t="s">
        <v>2</v>
      </c>
      <c r="AC6" s="333"/>
      <c r="AD6" s="523" t="s">
        <v>2</v>
      </c>
      <c r="AE6" s="333"/>
      <c r="AF6" s="523" t="s">
        <v>2</v>
      </c>
      <c r="AG6" s="333"/>
      <c r="AH6" s="523" t="s">
        <v>2</v>
      </c>
      <c r="AI6" s="333"/>
      <c r="AJ6" s="523" t="s">
        <v>2</v>
      </c>
      <c r="AK6" s="333"/>
      <c r="AL6" s="523" t="s">
        <v>2</v>
      </c>
      <c r="AM6" s="333"/>
      <c r="AN6" s="523" t="s">
        <v>2</v>
      </c>
      <c r="AO6" s="333"/>
      <c r="AP6" s="523" t="s">
        <v>2</v>
      </c>
      <c r="AQ6" s="333"/>
      <c r="AR6" s="523" t="s">
        <v>2</v>
      </c>
      <c r="AS6" s="333"/>
    </row>
    <row r="7" spans="1:46" ht="18" customHeight="1" x14ac:dyDescent="0.25">
      <c r="C7" s="470" t="s">
        <v>719</v>
      </c>
      <c r="D7" s="333"/>
      <c r="E7" s="333"/>
      <c r="F7" s="333"/>
      <c r="G7" s="333"/>
      <c r="H7" s="333"/>
      <c r="I7" s="333"/>
      <c r="J7" s="333"/>
      <c r="K7" s="333"/>
      <c r="L7" s="333"/>
      <c r="M7" s="333"/>
      <c r="N7" s="333"/>
      <c r="O7" s="333"/>
      <c r="P7" s="333"/>
      <c r="Q7" s="333"/>
      <c r="R7" s="521" t="s">
        <v>700</v>
      </c>
      <c r="S7" s="378"/>
      <c r="T7" s="378"/>
      <c r="U7" s="378"/>
      <c r="V7" s="378"/>
      <c r="W7" s="378"/>
      <c r="X7" s="378"/>
      <c r="Y7" s="378"/>
      <c r="Z7" s="378"/>
      <c r="AA7" s="378"/>
      <c r="AB7" s="378"/>
      <c r="AC7" s="374"/>
      <c r="AD7" s="521" t="s">
        <v>108</v>
      </c>
      <c r="AE7" s="378"/>
      <c r="AF7" s="378"/>
      <c r="AG7" s="378"/>
      <c r="AH7" s="378"/>
      <c r="AI7" s="378"/>
      <c r="AJ7" s="378"/>
      <c r="AK7" s="374"/>
      <c r="AL7" s="521" t="s">
        <v>701</v>
      </c>
      <c r="AM7" s="378"/>
      <c r="AN7" s="378"/>
      <c r="AO7" s="378"/>
      <c r="AP7" s="378"/>
      <c r="AQ7" s="378"/>
      <c r="AR7" s="378"/>
      <c r="AS7" s="374"/>
    </row>
    <row r="8" spans="1:46" ht="18" customHeight="1" x14ac:dyDescent="0.25">
      <c r="C8" s="470" t="s">
        <v>2</v>
      </c>
      <c r="D8" s="333"/>
      <c r="E8" s="333"/>
      <c r="F8" s="333"/>
      <c r="G8" s="333"/>
      <c r="H8" s="333"/>
      <c r="I8" s="333"/>
      <c r="J8" s="333"/>
      <c r="K8" s="333"/>
      <c r="L8" s="333"/>
      <c r="M8" s="333"/>
      <c r="N8" s="333"/>
      <c r="O8" s="333"/>
      <c r="P8" s="333"/>
      <c r="Q8" s="333"/>
      <c r="R8" s="521" t="s">
        <v>702</v>
      </c>
      <c r="S8" s="378"/>
      <c r="T8" s="378"/>
      <c r="U8" s="374"/>
      <c r="V8" s="521" t="s">
        <v>703</v>
      </c>
      <c r="W8" s="378"/>
      <c r="X8" s="378"/>
      <c r="Y8" s="374"/>
      <c r="Z8" s="521" t="s">
        <v>704</v>
      </c>
      <c r="AA8" s="378"/>
      <c r="AB8" s="378"/>
      <c r="AC8" s="374"/>
      <c r="AD8" s="521" t="s">
        <v>705</v>
      </c>
      <c r="AE8" s="378"/>
      <c r="AF8" s="378"/>
      <c r="AG8" s="374"/>
      <c r="AH8" s="521" t="s">
        <v>706</v>
      </c>
      <c r="AI8" s="378"/>
      <c r="AJ8" s="378"/>
      <c r="AK8" s="374"/>
      <c r="AL8" s="521" t="s">
        <v>707</v>
      </c>
      <c r="AM8" s="378"/>
      <c r="AN8" s="378"/>
      <c r="AO8" s="374"/>
      <c r="AP8" s="521" t="s">
        <v>708</v>
      </c>
      <c r="AQ8" s="378"/>
      <c r="AR8" s="378"/>
      <c r="AS8" s="374"/>
    </row>
    <row r="9" spans="1:46" ht="59.1" customHeight="1" x14ac:dyDescent="0.25">
      <c r="C9" s="376" t="s">
        <v>720</v>
      </c>
      <c r="D9" s="378"/>
      <c r="E9" s="378"/>
      <c r="F9" s="378"/>
      <c r="G9" s="374"/>
      <c r="H9" s="586" t="s">
        <v>710</v>
      </c>
      <c r="I9" s="374"/>
      <c r="J9" s="586" t="s">
        <v>721</v>
      </c>
      <c r="K9" s="374"/>
      <c r="L9" s="586" t="s">
        <v>111</v>
      </c>
      <c r="M9" s="374"/>
      <c r="N9" s="586" t="s">
        <v>722</v>
      </c>
      <c r="O9" s="374"/>
      <c r="P9" s="586" t="s">
        <v>723</v>
      </c>
      <c r="Q9" s="374"/>
      <c r="R9" s="520" t="s">
        <v>710</v>
      </c>
      <c r="S9" s="374"/>
      <c r="T9" s="520" t="s">
        <v>111</v>
      </c>
      <c r="U9" s="374"/>
      <c r="V9" s="520" t="s">
        <v>710</v>
      </c>
      <c r="W9" s="374"/>
      <c r="X9" s="520" t="s">
        <v>111</v>
      </c>
      <c r="Y9" s="374"/>
      <c r="Z9" s="520" t="s">
        <v>710</v>
      </c>
      <c r="AA9" s="374"/>
      <c r="AB9" s="520" t="s">
        <v>111</v>
      </c>
      <c r="AC9" s="374"/>
      <c r="AD9" s="520" t="s">
        <v>710</v>
      </c>
      <c r="AE9" s="374"/>
      <c r="AF9" s="520" t="s">
        <v>111</v>
      </c>
      <c r="AG9" s="374"/>
      <c r="AH9" s="520" t="s">
        <v>710</v>
      </c>
      <c r="AI9" s="374"/>
      <c r="AJ9" s="520" t="s">
        <v>111</v>
      </c>
      <c r="AK9" s="374"/>
      <c r="AL9" s="520" t="s">
        <v>710</v>
      </c>
      <c r="AM9" s="374"/>
      <c r="AN9" s="520" t="s">
        <v>111</v>
      </c>
      <c r="AO9" s="374"/>
      <c r="AP9" s="520" t="s">
        <v>710</v>
      </c>
      <c r="AQ9" s="374"/>
      <c r="AR9" s="520" t="s">
        <v>111</v>
      </c>
      <c r="AS9" s="374"/>
    </row>
    <row r="10" spans="1:46" ht="18" customHeight="1" x14ac:dyDescent="0.25">
      <c r="C10" s="555" t="s">
        <v>1213</v>
      </c>
      <c r="D10" s="333"/>
      <c r="E10" s="333"/>
      <c r="F10" s="333"/>
      <c r="G10" s="333"/>
      <c r="H10" s="582">
        <v>507</v>
      </c>
      <c r="I10" s="333"/>
      <c r="J10" s="583">
        <v>1.1660533578656854E-3</v>
      </c>
      <c r="K10" s="333"/>
      <c r="L10" s="552">
        <v>7718824.7200000007</v>
      </c>
      <c r="M10" s="333"/>
      <c r="N10" s="583">
        <v>1.1914145234702164E-3</v>
      </c>
      <c r="O10" s="333"/>
      <c r="P10" s="552">
        <v>216305.04999999993</v>
      </c>
      <c r="Q10" s="333"/>
      <c r="R10" s="575">
        <v>107</v>
      </c>
      <c r="S10" s="333"/>
      <c r="T10" s="574">
        <v>872581.54</v>
      </c>
      <c r="U10" s="333"/>
      <c r="V10" s="575">
        <v>398</v>
      </c>
      <c r="W10" s="333"/>
      <c r="X10" s="574">
        <v>6805581.3399999999</v>
      </c>
      <c r="Y10" s="333"/>
      <c r="Z10" s="575">
        <v>2</v>
      </c>
      <c r="AA10" s="333"/>
      <c r="AB10" s="574">
        <v>40661.839999999997</v>
      </c>
      <c r="AC10" s="333"/>
      <c r="AD10" s="575">
        <v>166</v>
      </c>
      <c r="AE10" s="333"/>
      <c r="AF10" s="574">
        <v>3133572.0100000002</v>
      </c>
      <c r="AG10" s="333"/>
      <c r="AH10" s="575">
        <v>341</v>
      </c>
      <c r="AI10" s="333"/>
      <c r="AJ10" s="574">
        <v>4585252.71</v>
      </c>
      <c r="AK10" s="333"/>
      <c r="AL10" s="575">
        <v>477</v>
      </c>
      <c r="AM10" s="333"/>
      <c r="AN10" s="574">
        <v>7159125.3899999997</v>
      </c>
      <c r="AO10" s="333"/>
      <c r="AP10" s="575">
        <v>30</v>
      </c>
      <c r="AQ10" s="333"/>
      <c r="AR10" s="574">
        <v>559699.33000000007</v>
      </c>
      <c r="AS10" s="333"/>
    </row>
    <row r="11" spans="1:46" ht="18" customHeight="1" x14ac:dyDescent="0.25">
      <c r="C11" s="548" t="s">
        <v>724</v>
      </c>
      <c r="D11" s="333"/>
      <c r="E11" s="333"/>
      <c r="F11" s="333"/>
      <c r="G11" s="333"/>
      <c r="H11" s="584">
        <v>1189</v>
      </c>
      <c r="I11" s="333"/>
      <c r="J11" s="585">
        <v>2.7345906163753499E-3</v>
      </c>
      <c r="K11" s="333"/>
      <c r="L11" s="545">
        <v>18710929.690000001</v>
      </c>
      <c r="M11" s="333"/>
      <c r="N11" s="585">
        <v>2.88806575987336E-3</v>
      </c>
      <c r="O11" s="333"/>
      <c r="P11" s="545">
        <v>679856.91</v>
      </c>
      <c r="Q11" s="333"/>
      <c r="R11" s="546">
        <v>273</v>
      </c>
      <c r="S11" s="333"/>
      <c r="T11" s="545">
        <v>2542573.11</v>
      </c>
      <c r="U11" s="333"/>
      <c r="V11" s="546">
        <v>911</v>
      </c>
      <c r="W11" s="333"/>
      <c r="X11" s="545">
        <v>16051507.720000001</v>
      </c>
      <c r="Y11" s="333"/>
      <c r="Z11" s="546">
        <v>5</v>
      </c>
      <c r="AA11" s="333"/>
      <c r="AB11" s="545">
        <v>116848.86</v>
      </c>
      <c r="AC11" s="333"/>
      <c r="AD11" s="546">
        <v>365</v>
      </c>
      <c r="AE11" s="333"/>
      <c r="AF11" s="545">
        <v>6980808.3200000003</v>
      </c>
      <c r="AG11" s="333"/>
      <c r="AH11" s="546">
        <v>824</v>
      </c>
      <c r="AI11" s="333"/>
      <c r="AJ11" s="545">
        <v>11730121.369999999</v>
      </c>
      <c r="AK11" s="333"/>
      <c r="AL11" s="546">
        <v>1106</v>
      </c>
      <c r="AM11" s="333"/>
      <c r="AN11" s="545">
        <v>16817275.890000001</v>
      </c>
      <c r="AO11" s="333"/>
      <c r="AP11" s="546">
        <v>83</v>
      </c>
      <c r="AQ11" s="333"/>
      <c r="AR11" s="545">
        <v>1893653.8</v>
      </c>
      <c r="AS11" s="333"/>
    </row>
    <row r="12" spans="1:46" ht="18" customHeight="1" x14ac:dyDescent="0.25">
      <c r="C12" s="555" t="s">
        <v>725</v>
      </c>
      <c r="D12" s="333"/>
      <c r="E12" s="333"/>
      <c r="F12" s="333"/>
      <c r="G12" s="333"/>
      <c r="H12" s="582">
        <v>478</v>
      </c>
      <c r="I12" s="333"/>
      <c r="J12" s="583">
        <v>1.0993560257589699E-3</v>
      </c>
      <c r="K12" s="333"/>
      <c r="L12" s="552">
        <v>7989961.5999999996</v>
      </c>
      <c r="M12" s="333"/>
      <c r="N12" s="583">
        <v>1.2332649901408001E-3</v>
      </c>
      <c r="O12" s="333"/>
      <c r="P12" s="552">
        <v>528234.64</v>
      </c>
      <c r="Q12" s="333"/>
      <c r="R12" s="575">
        <v>110</v>
      </c>
      <c r="S12" s="333"/>
      <c r="T12" s="574">
        <v>1172086.26</v>
      </c>
      <c r="U12" s="333"/>
      <c r="V12" s="575">
        <v>365</v>
      </c>
      <c r="W12" s="333"/>
      <c r="X12" s="574">
        <v>6753826.7699999996</v>
      </c>
      <c r="Y12" s="333"/>
      <c r="Z12" s="575">
        <v>3</v>
      </c>
      <c r="AA12" s="333"/>
      <c r="AB12" s="574">
        <v>64048.57</v>
      </c>
      <c r="AC12" s="333"/>
      <c r="AD12" s="575">
        <v>139</v>
      </c>
      <c r="AE12" s="333"/>
      <c r="AF12" s="574">
        <v>2799361.7</v>
      </c>
      <c r="AG12" s="333"/>
      <c r="AH12" s="575">
        <v>339</v>
      </c>
      <c r="AI12" s="333"/>
      <c r="AJ12" s="574">
        <v>5190599.9000000004</v>
      </c>
      <c r="AK12" s="333"/>
      <c r="AL12" s="575">
        <v>441</v>
      </c>
      <c r="AM12" s="333"/>
      <c r="AN12" s="574">
        <v>6817557.9500000002</v>
      </c>
      <c r="AO12" s="333"/>
      <c r="AP12" s="575">
        <v>37</v>
      </c>
      <c r="AQ12" s="333"/>
      <c r="AR12" s="574">
        <v>1172403.6499999999</v>
      </c>
      <c r="AS12" s="333"/>
    </row>
    <row r="13" spans="1:46" ht="18" customHeight="1" x14ac:dyDescent="0.25">
      <c r="C13" s="548" t="s">
        <v>726</v>
      </c>
      <c r="D13" s="333"/>
      <c r="E13" s="333"/>
      <c r="F13" s="333"/>
      <c r="G13" s="333"/>
      <c r="H13" s="584">
        <v>201</v>
      </c>
      <c r="I13" s="333"/>
      <c r="J13" s="585">
        <v>4.6228150873965E-4</v>
      </c>
      <c r="K13" s="333"/>
      <c r="L13" s="545">
        <v>3501054.61</v>
      </c>
      <c r="M13" s="333"/>
      <c r="N13" s="585">
        <v>5.4039409639766397E-4</v>
      </c>
      <c r="O13" s="333"/>
      <c r="P13" s="545">
        <v>309230.08000000002</v>
      </c>
      <c r="Q13" s="333"/>
      <c r="R13" s="546">
        <v>50</v>
      </c>
      <c r="S13" s="333"/>
      <c r="T13" s="545">
        <v>547003.61</v>
      </c>
      <c r="U13" s="333"/>
      <c r="V13" s="546">
        <v>150</v>
      </c>
      <c r="W13" s="333"/>
      <c r="X13" s="545">
        <v>2920673.99</v>
      </c>
      <c r="Y13" s="333"/>
      <c r="Z13" s="546">
        <v>1</v>
      </c>
      <c r="AA13" s="333"/>
      <c r="AB13" s="545">
        <v>33377.01</v>
      </c>
      <c r="AC13" s="333"/>
      <c r="AD13" s="546">
        <v>52</v>
      </c>
      <c r="AE13" s="333"/>
      <c r="AF13" s="545">
        <v>1226150.04</v>
      </c>
      <c r="AG13" s="333"/>
      <c r="AH13" s="546">
        <v>149</v>
      </c>
      <c r="AI13" s="333"/>
      <c r="AJ13" s="545">
        <v>2274904.5699999998</v>
      </c>
      <c r="AK13" s="333"/>
      <c r="AL13" s="546">
        <v>181</v>
      </c>
      <c r="AM13" s="333"/>
      <c r="AN13" s="545">
        <v>2858758.52</v>
      </c>
      <c r="AO13" s="333"/>
      <c r="AP13" s="546">
        <v>20</v>
      </c>
      <c r="AQ13" s="333"/>
      <c r="AR13" s="545">
        <v>642296.09</v>
      </c>
      <c r="AS13" s="333"/>
    </row>
    <row r="14" spans="1:46" ht="18" customHeight="1" x14ac:dyDescent="0.25">
      <c r="C14" s="555" t="s">
        <v>727</v>
      </c>
      <c r="D14" s="333"/>
      <c r="E14" s="333"/>
      <c r="F14" s="333"/>
      <c r="G14" s="333"/>
      <c r="H14" s="582">
        <v>137</v>
      </c>
      <c r="I14" s="333"/>
      <c r="J14" s="583">
        <v>3.1508739650413999E-4</v>
      </c>
      <c r="K14" s="333"/>
      <c r="L14" s="552">
        <v>2396066.52</v>
      </c>
      <c r="M14" s="333"/>
      <c r="N14" s="583">
        <v>3.6983719085264302E-4</v>
      </c>
      <c r="O14" s="333"/>
      <c r="P14" s="552">
        <v>267194.32</v>
      </c>
      <c r="Q14" s="333"/>
      <c r="R14" s="575">
        <v>30</v>
      </c>
      <c r="S14" s="333"/>
      <c r="T14" s="574">
        <v>377188.42</v>
      </c>
      <c r="U14" s="333"/>
      <c r="V14" s="575">
        <v>106</v>
      </c>
      <c r="W14" s="333"/>
      <c r="X14" s="574">
        <v>2005441.6</v>
      </c>
      <c r="Y14" s="333"/>
      <c r="Z14" s="575">
        <v>1</v>
      </c>
      <c r="AA14" s="333"/>
      <c r="AB14" s="574">
        <v>13436.5</v>
      </c>
      <c r="AC14" s="333"/>
      <c r="AD14" s="575">
        <v>39</v>
      </c>
      <c r="AE14" s="333"/>
      <c r="AF14" s="574">
        <v>837110.97</v>
      </c>
      <c r="AG14" s="333"/>
      <c r="AH14" s="575">
        <v>98</v>
      </c>
      <c r="AI14" s="333"/>
      <c r="AJ14" s="574">
        <v>1558955.55</v>
      </c>
      <c r="AK14" s="333"/>
      <c r="AL14" s="575">
        <v>130</v>
      </c>
      <c r="AM14" s="333"/>
      <c r="AN14" s="574">
        <v>2207499.34</v>
      </c>
      <c r="AO14" s="333"/>
      <c r="AP14" s="575">
        <v>7</v>
      </c>
      <c r="AQ14" s="333"/>
      <c r="AR14" s="574">
        <v>188567.18</v>
      </c>
      <c r="AS14" s="333"/>
    </row>
    <row r="15" spans="1:46" ht="18" customHeight="1" x14ac:dyDescent="0.25">
      <c r="C15" s="548" t="s">
        <v>728</v>
      </c>
      <c r="D15" s="333"/>
      <c r="E15" s="333"/>
      <c r="F15" s="333"/>
      <c r="G15" s="333"/>
      <c r="H15" s="584">
        <v>69</v>
      </c>
      <c r="I15" s="333"/>
      <c r="J15" s="585">
        <v>1.5869365225390999E-4</v>
      </c>
      <c r="K15" s="333"/>
      <c r="L15" s="545">
        <v>1138818.79</v>
      </c>
      <c r="M15" s="333"/>
      <c r="N15" s="585">
        <v>1.75778735134535E-4</v>
      </c>
      <c r="O15" s="333"/>
      <c r="P15" s="545">
        <v>155469.34</v>
      </c>
      <c r="Q15" s="333"/>
      <c r="R15" s="546">
        <v>20</v>
      </c>
      <c r="S15" s="333"/>
      <c r="T15" s="545">
        <v>215876.92</v>
      </c>
      <c r="U15" s="333"/>
      <c r="V15" s="546">
        <v>49</v>
      </c>
      <c r="W15" s="333"/>
      <c r="X15" s="545">
        <v>922941.87</v>
      </c>
      <c r="Y15" s="333"/>
      <c r="Z15" s="546">
        <v>0</v>
      </c>
      <c r="AA15" s="333"/>
      <c r="AB15" s="545">
        <v>0</v>
      </c>
      <c r="AC15" s="333"/>
      <c r="AD15" s="546">
        <v>14</v>
      </c>
      <c r="AE15" s="333"/>
      <c r="AF15" s="545">
        <v>365107.1</v>
      </c>
      <c r="AG15" s="333"/>
      <c r="AH15" s="546">
        <v>55</v>
      </c>
      <c r="AI15" s="333"/>
      <c r="AJ15" s="545">
        <v>773711.69</v>
      </c>
      <c r="AK15" s="333"/>
      <c r="AL15" s="546">
        <v>62</v>
      </c>
      <c r="AM15" s="333"/>
      <c r="AN15" s="545">
        <v>1007103.39</v>
      </c>
      <c r="AO15" s="333"/>
      <c r="AP15" s="546">
        <v>7</v>
      </c>
      <c r="AQ15" s="333"/>
      <c r="AR15" s="545">
        <v>131715.4</v>
      </c>
      <c r="AS15" s="333"/>
    </row>
    <row r="16" spans="1:46" ht="18" customHeight="1" x14ac:dyDescent="0.25">
      <c r="C16" s="555" t="s">
        <v>729</v>
      </c>
      <c r="D16" s="333"/>
      <c r="E16" s="333"/>
      <c r="F16" s="333"/>
      <c r="G16" s="333"/>
      <c r="H16" s="582">
        <v>256</v>
      </c>
      <c r="I16" s="333"/>
      <c r="J16" s="583">
        <v>5.8877644894204202E-4</v>
      </c>
      <c r="K16" s="333"/>
      <c r="L16" s="552">
        <v>4680062.6500000004</v>
      </c>
      <c r="M16" s="333"/>
      <c r="N16" s="583">
        <v>7.2237611478765502E-4</v>
      </c>
      <c r="O16" s="333"/>
      <c r="P16" s="552">
        <v>929082.33</v>
      </c>
      <c r="Q16" s="333"/>
      <c r="R16" s="575">
        <v>67</v>
      </c>
      <c r="S16" s="333"/>
      <c r="T16" s="574">
        <v>768848.83</v>
      </c>
      <c r="U16" s="333"/>
      <c r="V16" s="575">
        <v>189</v>
      </c>
      <c r="W16" s="333"/>
      <c r="X16" s="574">
        <v>3911213.82</v>
      </c>
      <c r="Y16" s="333"/>
      <c r="Z16" s="575">
        <v>0</v>
      </c>
      <c r="AA16" s="333"/>
      <c r="AB16" s="574">
        <v>0</v>
      </c>
      <c r="AC16" s="333"/>
      <c r="AD16" s="575">
        <v>70</v>
      </c>
      <c r="AE16" s="333"/>
      <c r="AF16" s="574">
        <v>1645050.15</v>
      </c>
      <c r="AG16" s="333"/>
      <c r="AH16" s="575">
        <v>186</v>
      </c>
      <c r="AI16" s="333"/>
      <c r="AJ16" s="574">
        <v>3035012.5</v>
      </c>
      <c r="AK16" s="333"/>
      <c r="AL16" s="575">
        <v>233</v>
      </c>
      <c r="AM16" s="333"/>
      <c r="AN16" s="574">
        <v>4092665.76</v>
      </c>
      <c r="AO16" s="333"/>
      <c r="AP16" s="575">
        <v>23</v>
      </c>
      <c r="AQ16" s="333"/>
      <c r="AR16" s="574">
        <v>587396.89</v>
      </c>
      <c r="AS16" s="333"/>
    </row>
    <row r="17" spans="3:45" ht="18" customHeight="1" x14ac:dyDescent="0.25">
      <c r="C17" s="542" t="s">
        <v>115</v>
      </c>
      <c r="D17" s="378"/>
      <c r="E17" s="542" t="s">
        <v>2</v>
      </c>
      <c r="F17" s="378"/>
      <c r="G17" s="378"/>
      <c r="H17" s="581">
        <f>SUM(H10:I16)</f>
        <v>2837</v>
      </c>
      <c r="I17" s="378"/>
      <c r="J17" s="579">
        <f>SUM(J10:K16)</f>
        <v>6.5248390064397473E-3</v>
      </c>
      <c r="K17" s="378"/>
      <c r="L17" s="580">
        <f>SUM(L10:M16)</f>
        <v>46135718.580000006</v>
      </c>
      <c r="M17" s="378"/>
      <c r="N17" s="579">
        <f>SUM(N10:O16)</f>
        <v>7.1211314106568741E-3</v>
      </c>
      <c r="O17" s="378"/>
      <c r="P17" s="580">
        <f>SUM(P10:Q16)</f>
        <v>3085372.6700000004</v>
      </c>
      <c r="Q17" s="378"/>
      <c r="R17" s="570">
        <f>SUM(R10:S16)</f>
        <v>657</v>
      </c>
      <c r="S17" s="378"/>
      <c r="T17" s="569">
        <f>SUM(T10:U16)</f>
        <v>6496158.6900000004</v>
      </c>
      <c r="U17" s="378"/>
      <c r="V17" s="570">
        <f>SUM(V10:W16)</f>
        <v>2168</v>
      </c>
      <c r="W17" s="378"/>
      <c r="X17" s="569">
        <f>SUM(X10:Y16)</f>
        <v>39371187.109999999</v>
      </c>
      <c r="Y17" s="378"/>
      <c r="Z17" s="570">
        <f>SUM(Z10:AA16)</f>
        <v>12</v>
      </c>
      <c r="AA17" s="378"/>
      <c r="AB17" s="569">
        <f>SUM(AB10:AC16)</f>
        <v>268372.78000000003</v>
      </c>
      <c r="AC17" s="378"/>
      <c r="AD17" s="570">
        <f>SUM(AD10:AE16)</f>
        <v>845</v>
      </c>
      <c r="AE17" s="378"/>
      <c r="AF17" s="569">
        <f>SUM(AF10:AG16)</f>
        <v>16987160.289999999</v>
      </c>
      <c r="AG17" s="378"/>
      <c r="AH17" s="570">
        <f>SUM(AH10:AI16)</f>
        <v>1992</v>
      </c>
      <c r="AI17" s="378"/>
      <c r="AJ17" s="569">
        <f>SUM(AJ10:AK16)</f>
        <v>29148558.289999999</v>
      </c>
      <c r="AK17" s="378"/>
      <c r="AL17" s="570">
        <f>SUM(AL10:AM16)</f>
        <v>2630</v>
      </c>
      <c r="AM17" s="378"/>
      <c r="AN17" s="569">
        <f>SUM(AN10:AO16)</f>
        <v>40959986.240000002</v>
      </c>
      <c r="AO17" s="378"/>
      <c r="AP17" s="570">
        <f>SUM(AP10:AQ16)</f>
        <v>207</v>
      </c>
      <c r="AQ17" s="378"/>
      <c r="AR17" s="569">
        <f>SUM(AR10:AS16)</f>
        <v>5175732.34</v>
      </c>
      <c r="AS17" s="378"/>
    </row>
    <row r="18" spans="3:45" ht="12.95" customHeight="1" x14ac:dyDescent="0.25">
      <c r="N18" s="328"/>
    </row>
    <row r="19" spans="3:45" ht="350.65" customHeight="1" x14ac:dyDescent="0.25">
      <c r="C19" s="576"/>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7"/>
      <c r="AL19" s="577"/>
      <c r="AM19" s="577"/>
      <c r="AN19" s="577"/>
      <c r="AO19" s="577"/>
      <c r="AP19" s="577"/>
      <c r="AQ19" s="577"/>
      <c r="AR19" s="577"/>
      <c r="AS19" s="578"/>
    </row>
    <row r="20" spans="3:45" ht="15" customHeight="1" x14ac:dyDescent="0.25"/>
    <row r="21" spans="3:45" ht="18" customHeight="1" x14ac:dyDescent="0.25">
      <c r="C21" s="482" t="s">
        <v>730</v>
      </c>
      <c r="D21" s="333"/>
      <c r="E21" s="333"/>
      <c r="F21" s="333"/>
      <c r="G21" s="333"/>
      <c r="H21" s="567" t="s">
        <v>731</v>
      </c>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333"/>
      <c r="AI21" s="333"/>
      <c r="AJ21" s="333"/>
      <c r="AK21" s="333"/>
      <c r="AL21" s="333"/>
      <c r="AM21" s="333"/>
      <c r="AN21" s="333"/>
      <c r="AO21" s="333"/>
      <c r="AP21" s="333"/>
      <c r="AQ21" s="333"/>
      <c r="AR21" s="333"/>
      <c r="AS21" s="333"/>
    </row>
    <row r="22" spans="3:45" ht="15.95" customHeight="1" x14ac:dyDescent="0.25">
      <c r="C22" s="548" t="s">
        <v>2</v>
      </c>
      <c r="D22" s="333"/>
      <c r="E22" s="522" t="s">
        <v>2</v>
      </c>
      <c r="F22" s="333"/>
      <c r="G22" s="333"/>
      <c r="H22" s="523" t="s">
        <v>2</v>
      </c>
      <c r="I22" s="333"/>
      <c r="J22" s="523" t="s">
        <v>2</v>
      </c>
      <c r="K22" s="333"/>
      <c r="L22" s="523" t="s">
        <v>2</v>
      </c>
      <c r="M22" s="333"/>
      <c r="N22" s="523" t="s">
        <v>2</v>
      </c>
      <c r="O22" s="333"/>
      <c r="P22" s="523" t="s">
        <v>2</v>
      </c>
      <c r="Q22" s="333"/>
      <c r="R22" s="523" t="s">
        <v>2</v>
      </c>
      <c r="S22" s="333"/>
      <c r="T22" s="523" t="s">
        <v>2</v>
      </c>
      <c r="U22" s="333"/>
      <c r="V22" s="523" t="s">
        <v>2</v>
      </c>
      <c r="W22" s="333"/>
      <c r="X22" s="523" t="s">
        <v>2</v>
      </c>
      <c r="Y22" s="333"/>
      <c r="Z22" s="523" t="s">
        <v>2</v>
      </c>
      <c r="AA22" s="333"/>
      <c r="AB22" s="523" t="s">
        <v>2</v>
      </c>
      <c r="AC22" s="333"/>
      <c r="AD22" s="523" t="s">
        <v>2</v>
      </c>
      <c r="AE22" s="333"/>
      <c r="AF22" s="523" t="s">
        <v>2</v>
      </c>
      <c r="AG22" s="333"/>
      <c r="AH22" s="523" t="s">
        <v>2</v>
      </c>
      <c r="AI22" s="333"/>
      <c r="AJ22" s="523" t="s">
        <v>2</v>
      </c>
      <c r="AK22" s="333"/>
      <c r="AL22" s="523" t="s">
        <v>2</v>
      </c>
      <c r="AM22" s="333"/>
      <c r="AN22" s="523" t="s">
        <v>2</v>
      </c>
      <c r="AO22" s="333"/>
      <c r="AP22" s="523" t="s">
        <v>2</v>
      </c>
      <c r="AQ22" s="333"/>
      <c r="AR22" s="523" t="s">
        <v>2</v>
      </c>
      <c r="AS22" s="333"/>
    </row>
    <row r="23" spans="3:45" ht="18" customHeight="1" x14ac:dyDescent="0.25">
      <c r="C23" s="470" t="s">
        <v>730</v>
      </c>
      <c r="D23" s="333"/>
      <c r="E23" s="333"/>
      <c r="F23" s="333"/>
      <c r="G23" s="333"/>
      <c r="H23" s="333"/>
      <c r="I23" s="333"/>
      <c r="J23" s="333"/>
      <c r="K23" s="333"/>
      <c r="L23" s="333"/>
      <c r="M23" s="333"/>
      <c r="N23" s="333"/>
      <c r="O23" s="333"/>
      <c r="P23" s="333"/>
      <c r="Q23" s="333"/>
      <c r="R23" s="521" t="s">
        <v>700</v>
      </c>
      <c r="S23" s="378"/>
      <c r="T23" s="378"/>
      <c r="U23" s="378"/>
      <c r="V23" s="378"/>
      <c r="W23" s="378"/>
      <c r="X23" s="378"/>
      <c r="Y23" s="378"/>
      <c r="Z23" s="378"/>
      <c r="AA23" s="378"/>
      <c r="AB23" s="378"/>
      <c r="AC23" s="374"/>
      <c r="AD23" s="521" t="s">
        <v>108</v>
      </c>
      <c r="AE23" s="378"/>
      <c r="AF23" s="378"/>
      <c r="AG23" s="378"/>
      <c r="AH23" s="378"/>
      <c r="AI23" s="378"/>
      <c r="AJ23" s="378"/>
      <c r="AK23" s="374"/>
      <c r="AL23" s="521" t="s">
        <v>701</v>
      </c>
      <c r="AM23" s="378"/>
      <c r="AN23" s="378"/>
      <c r="AO23" s="378"/>
      <c r="AP23" s="378"/>
      <c r="AQ23" s="378"/>
      <c r="AR23" s="378"/>
      <c r="AS23" s="374"/>
    </row>
    <row r="24" spans="3:45" ht="18" customHeight="1" x14ac:dyDescent="0.25">
      <c r="C24" s="470" t="s">
        <v>2</v>
      </c>
      <c r="D24" s="333"/>
      <c r="E24" s="333"/>
      <c r="F24" s="333"/>
      <c r="G24" s="333"/>
      <c r="H24" s="333"/>
      <c r="I24" s="333"/>
      <c r="J24" s="333"/>
      <c r="K24" s="333"/>
      <c r="L24" s="333"/>
      <c r="M24" s="333"/>
      <c r="N24" s="333"/>
      <c r="O24" s="333"/>
      <c r="P24" s="333"/>
      <c r="Q24" s="333"/>
      <c r="R24" s="521" t="s">
        <v>702</v>
      </c>
      <c r="S24" s="378"/>
      <c r="T24" s="378"/>
      <c r="U24" s="374"/>
      <c r="V24" s="521" t="s">
        <v>703</v>
      </c>
      <c r="W24" s="378"/>
      <c r="X24" s="378"/>
      <c r="Y24" s="374"/>
      <c r="Z24" s="521" t="s">
        <v>704</v>
      </c>
      <c r="AA24" s="378"/>
      <c r="AB24" s="378"/>
      <c r="AC24" s="374"/>
      <c r="AD24" s="521" t="s">
        <v>705</v>
      </c>
      <c r="AE24" s="378"/>
      <c r="AF24" s="378"/>
      <c r="AG24" s="374"/>
      <c r="AH24" s="521" t="s">
        <v>706</v>
      </c>
      <c r="AI24" s="378"/>
      <c r="AJ24" s="378"/>
      <c r="AK24" s="374"/>
      <c r="AL24" s="521" t="s">
        <v>707</v>
      </c>
      <c r="AM24" s="378"/>
      <c r="AN24" s="378"/>
      <c r="AO24" s="374"/>
      <c r="AP24" s="521" t="s">
        <v>708</v>
      </c>
      <c r="AQ24" s="378"/>
      <c r="AR24" s="378"/>
      <c r="AS24" s="374"/>
    </row>
    <row r="25" spans="3:45" ht="62.25" customHeight="1" x14ac:dyDescent="0.25">
      <c r="C25" s="376" t="s">
        <v>732</v>
      </c>
      <c r="D25" s="378"/>
      <c r="E25" s="378"/>
      <c r="F25" s="378"/>
      <c r="G25" s="374"/>
      <c r="H25" s="377" t="s">
        <v>710</v>
      </c>
      <c r="I25" s="374"/>
      <c r="J25" s="377" t="s">
        <v>721</v>
      </c>
      <c r="K25" s="374"/>
      <c r="L25" s="377" t="s">
        <v>111</v>
      </c>
      <c r="M25" s="374"/>
      <c r="N25" s="377" t="s">
        <v>722</v>
      </c>
      <c r="O25" s="374"/>
      <c r="P25" s="377" t="s">
        <v>723</v>
      </c>
      <c r="Q25" s="374"/>
      <c r="R25" s="520" t="s">
        <v>710</v>
      </c>
      <c r="S25" s="374"/>
      <c r="T25" s="520" t="s">
        <v>111</v>
      </c>
      <c r="U25" s="374"/>
      <c r="V25" s="520" t="s">
        <v>710</v>
      </c>
      <c r="W25" s="374"/>
      <c r="X25" s="520" t="s">
        <v>111</v>
      </c>
      <c r="Y25" s="374"/>
      <c r="Z25" s="520" t="s">
        <v>710</v>
      </c>
      <c r="AA25" s="374"/>
      <c r="AB25" s="520" t="s">
        <v>111</v>
      </c>
      <c r="AC25" s="374"/>
      <c r="AD25" s="520" t="s">
        <v>710</v>
      </c>
      <c r="AE25" s="374"/>
      <c r="AF25" s="520" t="s">
        <v>111</v>
      </c>
      <c r="AG25" s="374"/>
      <c r="AH25" s="520" t="s">
        <v>710</v>
      </c>
      <c r="AI25" s="374"/>
      <c r="AJ25" s="520" t="s">
        <v>111</v>
      </c>
      <c r="AK25" s="374"/>
      <c r="AL25" s="520" t="s">
        <v>710</v>
      </c>
      <c r="AM25" s="374"/>
      <c r="AN25" s="520" t="s">
        <v>111</v>
      </c>
      <c r="AO25" s="374"/>
      <c r="AP25" s="520" t="s">
        <v>710</v>
      </c>
      <c r="AQ25" s="374"/>
      <c r="AR25" s="520" t="s">
        <v>111</v>
      </c>
      <c r="AS25" s="374"/>
    </row>
    <row r="26" spans="3:45" ht="18" customHeight="1" x14ac:dyDescent="0.25">
      <c r="C26" s="548" t="s">
        <v>1213</v>
      </c>
      <c r="D26" s="333"/>
      <c r="E26" s="333"/>
      <c r="F26" s="333"/>
      <c r="G26" s="333"/>
      <c r="H26" s="549">
        <v>73</v>
      </c>
      <c r="I26" s="333"/>
      <c r="J26" s="550">
        <v>1.6789328426862899E-4</v>
      </c>
      <c r="K26" s="333"/>
      <c r="L26" s="547">
        <v>976641.34</v>
      </c>
      <c r="M26" s="333"/>
      <c r="N26" s="551">
        <v>1.5074635309213401E-4</v>
      </c>
      <c r="O26" s="333"/>
      <c r="P26" s="547">
        <v>980668.83</v>
      </c>
      <c r="Q26" s="333"/>
      <c r="R26" s="546">
        <v>12</v>
      </c>
      <c r="S26" s="333"/>
      <c r="T26" s="545">
        <v>147784.57999999999</v>
      </c>
      <c r="U26" s="333"/>
      <c r="V26" s="546">
        <v>61</v>
      </c>
      <c r="W26" s="333"/>
      <c r="X26" s="545">
        <v>828856.76</v>
      </c>
      <c r="Y26" s="333"/>
      <c r="Z26" s="546">
        <v>0</v>
      </c>
      <c r="AA26" s="333"/>
      <c r="AB26" s="545">
        <v>0</v>
      </c>
      <c r="AC26" s="333"/>
      <c r="AD26" s="546">
        <v>41</v>
      </c>
      <c r="AE26" s="333"/>
      <c r="AF26" s="545">
        <v>586164.98</v>
      </c>
      <c r="AG26" s="333"/>
      <c r="AH26" s="546">
        <v>32</v>
      </c>
      <c r="AI26" s="333"/>
      <c r="AJ26" s="545">
        <v>390476.36</v>
      </c>
      <c r="AK26" s="333"/>
      <c r="AL26" s="546">
        <v>69</v>
      </c>
      <c r="AM26" s="333"/>
      <c r="AN26" s="545">
        <v>779553.61</v>
      </c>
      <c r="AO26" s="333"/>
      <c r="AP26" s="546">
        <v>4</v>
      </c>
      <c r="AQ26" s="333"/>
      <c r="AR26" s="545">
        <v>197087.73</v>
      </c>
      <c r="AS26" s="333"/>
    </row>
    <row r="27" spans="3:45" ht="18" customHeight="1" x14ac:dyDescent="0.25">
      <c r="C27" s="555" t="s">
        <v>724</v>
      </c>
      <c r="D27" s="333"/>
      <c r="E27" s="333"/>
      <c r="F27" s="333"/>
      <c r="G27" s="333"/>
      <c r="H27" s="556">
        <v>41</v>
      </c>
      <c r="I27" s="333"/>
      <c r="J27" s="557">
        <v>9.4296228150874E-5</v>
      </c>
      <c r="K27" s="333"/>
      <c r="L27" s="554">
        <v>325631.7</v>
      </c>
      <c r="M27" s="333"/>
      <c r="N27" s="558">
        <v>5.0261840468673897E-5</v>
      </c>
      <c r="O27" s="333"/>
      <c r="P27" s="554">
        <v>334595.23</v>
      </c>
      <c r="Q27" s="333"/>
      <c r="R27" s="575">
        <v>13</v>
      </c>
      <c r="S27" s="333"/>
      <c r="T27" s="574">
        <v>26302.65</v>
      </c>
      <c r="U27" s="333"/>
      <c r="V27" s="575">
        <v>28</v>
      </c>
      <c r="W27" s="333"/>
      <c r="X27" s="574">
        <v>299329.05</v>
      </c>
      <c r="Y27" s="333"/>
      <c r="Z27" s="575">
        <v>0</v>
      </c>
      <c r="AA27" s="333"/>
      <c r="AB27" s="574">
        <v>0</v>
      </c>
      <c r="AC27" s="333"/>
      <c r="AD27" s="575">
        <v>15</v>
      </c>
      <c r="AE27" s="333"/>
      <c r="AF27" s="574">
        <v>175945.65</v>
      </c>
      <c r="AG27" s="333"/>
      <c r="AH27" s="575">
        <v>26</v>
      </c>
      <c r="AI27" s="333"/>
      <c r="AJ27" s="574">
        <v>149686.04999999999</v>
      </c>
      <c r="AK27" s="333"/>
      <c r="AL27" s="575">
        <v>40</v>
      </c>
      <c r="AM27" s="333"/>
      <c r="AN27" s="574">
        <v>291567.57</v>
      </c>
      <c r="AO27" s="333"/>
      <c r="AP27" s="575">
        <v>1</v>
      </c>
      <c r="AQ27" s="333"/>
      <c r="AR27" s="574">
        <v>34064.129999999997</v>
      </c>
      <c r="AS27" s="333"/>
    </row>
    <row r="28" spans="3:45" ht="18" customHeight="1" x14ac:dyDescent="0.25">
      <c r="C28" s="548" t="s">
        <v>725</v>
      </c>
      <c r="D28" s="333"/>
      <c r="E28" s="333"/>
      <c r="F28" s="333"/>
      <c r="G28" s="333"/>
      <c r="H28" s="549">
        <v>36</v>
      </c>
      <c r="I28" s="333"/>
      <c r="J28" s="550">
        <v>8.2796688132474706E-5</v>
      </c>
      <c r="K28" s="333"/>
      <c r="L28" s="547">
        <v>227663.28</v>
      </c>
      <c r="M28" s="333"/>
      <c r="N28" s="551">
        <v>3.5140238066303201E-5</v>
      </c>
      <c r="O28" s="333"/>
      <c r="P28" s="547">
        <v>233528.81</v>
      </c>
      <c r="Q28" s="333"/>
      <c r="R28" s="546">
        <v>10</v>
      </c>
      <c r="S28" s="333"/>
      <c r="T28" s="545">
        <v>8441.35</v>
      </c>
      <c r="U28" s="333"/>
      <c r="V28" s="546">
        <v>26</v>
      </c>
      <c r="W28" s="333"/>
      <c r="X28" s="545">
        <v>219221.93</v>
      </c>
      <c r="Y28" s="333"/>
      <c r="Z28" s="546">
        <v>0</v>
      </c>
      <c r="AA28" s="333"/>
      <c r="AB28" s="545">
        <v>0</v>
      </c>
      <c r="AC28" s="333"/>
      <c r="AD28" s="546">
        <v>12</v>
      </c>
      <c r="AE28" s="333"/>
      <c r="AF28" s="545">
        <v>95812.26</v>
      </c>
      <c r="AG28" s="333"/>
      <c r="AH28" s="546">
        <v>24</v>
      </c>
      <c r="AI28" s="333"/>
      <c r="AJ28" s="545">
        <v>131851.01999999999</v>
      </c>
      <c r="AK28" s="333"/>
      <c r="AL28" s="546">
        <v>33</v>
      </c>
      <c r="AM28" s="333"/>
      <c r="AN28" s="545">
        <v>225569.45</v>
      </c>
      <c r="AO28" s="333"/>
      <c r="AP28" s="546">
        <v>3</v>
      </c>
      <c r="AQ28" s="333"/>
      <c r="AR28" s="545">
        <v>2093.83</v>
      </c>
      <c r="AS28" s="333"/>
    </row>
    <row r="29" spans="3:45" ht="18" customHeight="1" x14ac:dyDescent="0.25">
      <c r="C29" s="548" t="s">
        <v>726</v>
      </c>
      <c r="D29" s="333"/>
      <c r="E29" s="333"/>
      <c r="F29" s="333"/>
      <c r="G29" s="333"/>
      <c r="H29" s="549">
        <v>18</v>
      </c>
      <c r="I29" s="333"/>
      <c r="J29" s="550">
        <v>4.1398344066237299E-5</v>
      </c>
      <c r="K29" s="333"/>
      <c r="L29" s="547">
        <v>111998.79</v>
      </c>
      <c r="M29" s="333"/>
      <c r="N29" s="551">
        <v>1.7287215328435501E-5</v>
      </c>
      <c r="O29" s="333"/>
      <c r="P29" s="547">
        <v>115660.08</v>
      </c>
      <c r="Q29" s="333"/>
      <c r="R29" s="546">
        <v>4</v>
      </c>
      <c r="S29" s="333"/>
      <c r="T29" s="545">
        <v>2717.56</v>
      </c>
      <c r="U29" s="333"/>
      <c r="V29" s="546">
        <v>14</v>
      </c>
      <c r="W29" s="333"/>
      <c r="X29" s="545">
        <v>109281.23</v>
      </c>
      <c r="Y29" s="333"/>
      <c r="Z29" s="546">
        <v>0</v>
      </c>
      <c r="AA29" s="333"/>
      <c r="AB29" s="545">
        <v>0</v>
      </c>
      <c r="AC29" s="333"/>
      <c r="AD29" s="546">
        <v>7</v>
      </c>
      <c r="AE29" s="333"/>
      <c r="AF29" s="545">
        <v>40794.519999999997</v>
      </c>
      <c r="AG29" s="333"/>
      <c r="AH29" s="546">
        <v>11</v>
      </c>
      <c r="AI29" s="333"/>
      <c r="AJ29" s="545">
        <v>71204.27</v>
      </c>
      <c r="AK29" s="333"/>
      <c r="AL29" s="546">
        <v>18</v>
      </c>
      <c r="AM29" s="333"/>
      <c r="AN29" s="545">
        <v>111998.79</v>
      </c>
      <c r="AO29" s="333"/>
      <c r="AP29" s="546">
        <v>0</v>
      </c>
      <c r="AQ29" s="333"/>
      <c r="AR29" s="545">
        <v>0</v>
      </c>
      <c r="AS29" s="333"/>
    </row>
    <row r="30" spans="3:45" ht="18" customHeight="1" x14ac:dyDescent="0.25">
      <c r="C30" s="555" t="s">
        <v>727</v>
      </c>
      <c r="D30" s="333"/>
      <c r="E30" s="333"/>
      <c r="F30" s="333"/>
      <c r="G30" s="333"/>
      <c r="H30" s="556">
        <v>28</v>
      </c>
      <c r="I30" s="333"/>
      <c r="J30" s="557">
        <v>6.4397424103035907E-5</v>
      </c>
      <c r="K30" s="333"/>
      <c r="L30" s="554">
        <v>91135.73</v>
      </c>
      <c r="M30" s="333"/>
      <c r="N30" s="558">
        <v>1.40669643718844E-5</v>
      </c>
      <c r="O30" s="333"/>
      <c r="P30" s="554">
        <v>95913.41</v>
      </c>
      <c r="Q30" s="333"/>
      <c r="R30" s="575">
        <v>6</v>
      </c>
      <c r="S30" s="333"/>
      <c r="T30" s="574">
        <v>4074.52</v>
      </c>
      <c r="U30" s="333"/>
      <c r="V30" s="575">
        <v>22</v>
      </c>
      <c r="W30" s="333"/>
      <c r="X30" s="574">
        <v>87061.21</v>
      </c>
      <c r="Y30" s="333"/>
      <c r="Z30" s="575">
        <v>0</v>
      </c>
      <c r="AA30" s="333"/>
      <c r="AB30" s="574">
        <v>0</v>
      </c>
      <c r="AC30" s="333"/>
      <c r="AD30" s="575">
        <v>16</v>
      </c>
      <c r="AE30" s="333"/>
      <c r="AF30" s="574">
        <v>62155.09</v>
      </c>
      <c r="AG30" s="333"/>
      <c r="AH30" s="575">
        <v>12</v>
      </c>
      <c r="AI30" s="333"/>
      <c r="AJ30" s="574">
        <v>28980.639999999999</v>
      </c>
      <c r="AK30" s="333"/>
      <c r="AL30" s="575">
        <v>25</v>
      </c>
      <c r="AM30" s="333"/>
      <c r="AN30" s="574">
        <v>76377.95</v>
      </c>
      <c r="AO30" s="333"/>
      <c r="AP30" s="575">
        <v>3</v>
      </c>
      <c r="AQ30" s="333"/>
      <c r="AR30" s="574">
        <v>14757.78</v>
      </c>
      <c r="AS30" s="333"/>
    </row>
    <row r="31" spans="3:45" ht="18" customHeight="1" x14ac:dyDescent="0.25">
      <c r="C31" s="548" t="s">
        <v>728</v>
      </c>
      <c r="D31" s="333"/>
      <c r="E31" s="333"/>
      <c r="F31" s="333"/>
      <c r="G31" s="333"/>
      <c r="H31" s="549">
        <v>30</v>
      </c>
      <c r="I31" s="333"/>
      <c r="J31" s="550">
        <v>6.89972401103956E-5</v>
      </c>
      <c r="K31" s="333"/>
      <c r="L31" s="547">
        <v>167219.07999999999</v>
      </c>
      <c r="M31" s="333"/>
      <c r="N31" s="551">
        <v>2.5810566730077E-5</v>
      </c>
      <c r="O31" s="333"/>
      <c r="P31" s="547">
        <v>185153.85</v>
      </c>
      <c r="Q31" s="333"/>
      <c r="R31" s="546">
        <v>7</v>
      </c>
      <c r="S31" s="333"/>
      <c r="T31" s="545">
        <v>15022.68</v>
      </c>
      <c r="U31" s="333"/>
      <c r="V31" s="546">
        <v>23</v>
      </c>
      <c r="W31" s="333"/>
      <c r="X31" s="545">
        <v>152196.4</v>
      </c>
      <c r="Y31" s="333"/>
      <c r="Z31" s="546">
        <v>0</v>
      </c>
      <c r="AA31" s="333"/>
      <c r="AB31" s="545">
        <v>0</v>
      </c>
      <c r="AC31" s="333"/>
      <c r="AD31" s="546">
        <v>10</v>
      </c>
      <c r="AE31" s="333"/>
      <c r="AF31" s="545">
        <v>100027.06</v>
      </c>
      <c r="AG31" s="333"/>
      <c r="AH31" s="546">
        <v>20</v>
      </c>
      <c r="AI31" s="333"/>
      <c r="AJ31" s="545">
        <v>67192.02</v>
      </c>
      <c r="AK31" s="333"/>
      <c r="AL31" s="546">
        <v>29</v>
      </c>
      <c r="AM31" s="333"/>
      <c r="AN31" s="545">
        <v>166889.88</v>
      </c>
      <c r="AO31" s="333"/>
      <c r="AP31" s="546">
        <v>1</v>
      </c>
      <c r="AQ31" s="333"/>
      <c r="AR31" s="545">
        <v>329.2</v>
      </c>
      <c r="AS31" s="333"/>
    </row>
    <row r="32" spans="3:45" ht="18" customHeight="1" x14ac:dyDescent="0.25">
      <c r="C32" s="555" t="s">
        <v>729</v>
      </c>
      <c r="D32" s="333"/>
      <c r="E32" s="333"/>
      <c r="F32" s="333"/>
      <c r="G32" s="333"/>
      <c r="H32" s="556">
        <v>33</v>
      </c>
      <c r="I32" s="333"/>
      <c r="J32" s="557">
        <v>7.5896964121435106E-5</v>
      </c>
      <c r="K32" s="333"/>
      <c r="L32" s="554">
        <v>299059.96999999997</v>
      </c>
      <c r="M32" s="333"/>
      <c r="N32" s="558">
        <v>4.6160445996831397E-5</v>
      </c>
      <c r="O32" s="333"/>
      <c r="P32" s="554">
        <v>310635.96000000002</v>
      </c>
      <c r="Q32" s="333"/>
      <c r="R32" s="575">
        <v>4</v>
      </c>
      <c r="S32" s="333"/>
      <c r="T32" s="574">
        <v>7636.09</v>
      </c>
      <c r="U32" s="333"/>
      <c r="V32" s="575">
        <v>29</v>
      </c>
      <c r="W32" s="333"/>
      <c r="X32" s="574">
        <v>291423.88</v>
      </c>
      <c r="Y32" s="333"/>
      <c r="Z32" s="575">
        <v>0</v>
      </c>
      <c r="AA32" s="333"/>
      <c r="AB32" s="574">
        <v>0</v>
      </c>
      <c r="AC32" s="333"/>
      <c r="AD32" s="575">
        <v>13</v>
      </c>
      <c r="AE32" s="333"/>
      <c r="AF32" s="574">
        <v>108181.52</v>
      </c>
      <c r="AG32" s="333"/>
      <c r="AH32" s="575">
        <v>20</v>
      </c>
      <c r="AI32" s="333"/>
      <c r="AJ32" s="574">
        <v>190878.45</v>
      </c>
      <c r="AK32" s="333"/>
      <c r="AL32" s="575">
        <v>33</v>
      </c>
      <c r="AM32" s="333"/>
      <c r="AN32" s="574">
        <v>299059.96999999997</v>
      </c>
      <c r="AO32" s="333"/>
      <c r="AP32" s="575">
        <v>0</v>
      </c>
      <c r="AQ32" s="333"/>
      <c r="AR32" s="574">
        <v>0</v>
      </c>
      <c r="AS32" s="333"/>
    </row>
    <row r="33" spans="2:45" ht="18" customHeight="1" x14ac:dyDescent="0.25">
      <c r="C33" s="542" t="s">
        <v>115</v>
      </c>
      <c r="D33" s="378"/>
      <c r="E33" s="542" t="s">
        <v>2</v>
      </c>
      <c r="F33" s="378"/>
      <c r="G33" s="378"/>
      <c r="H33" s="573">
        <v>259</v>
      </c>
      <c r="I33" s="378"/>
      <c r="J33" s="571">
        <v>5.9567617295308204E-4</v>
      </c>
      <c r="K33" s="378"/>
      <c r="L33" s="572">
        <v>2199349.89</v>
      </c>
      <c r="M33" s="378"/>
      <c r="N33" s="571">
        <v>3.3947362405434002E-4</v>
      </c>
      <c r="O33" s="378"/>
      <c r="P33" s="572">
        <v>2256156.17</v>
      </c>
      <c r="Q33" s="378"/>
      <c r="R33" s="570">
        <v>56</v>
      </c>
      <c r="S33" s="378"/>
      <c r="T33" s="569">
        <v>211979.43</v>
      </c>
      <c r="U33" s="378"/>
      <c r="V33" s="570">
        <v>203</v>
      </c>
      <c r="W33" s="378"/>
      <c r="X33" s="569">
        <v>1987370.46</v>
      </c>
      <c r="Y33" s="378"/>
      <c r="Z33" s="570">
        <v>0</v>
      </c>
      <c r="AA33" s="378"/>
      <c r="AB33" s="569">
        <v>0</v>
      </c>
      <c r="AC33" s="378"/>
      <c r="AD33" s="570">
        <v>114</v>
      </c>
      <c r="AE33" s="378"/>
      <c r="AF33" s="569">
        <v>1169081.08</v>
      </c>
      <c r="AG33" s="378"/>
      <c r="AH33" s="570">
        <v>145</v>
      </c>
      <c r="AI33" s="378"/>
      <c r="AJ33" s="569">
        <v>1030268.81</v>
      </c>
      <c r="AK33" s="378"/>
      <c r="AL33" s="570">
        <v>247</v>
      </c>
      <c r="AM33" s="378"/>
      <c r="AN33" s="569">
        <v>1951017.22</v>
      </c>
      <c r="AO33" s="378"/>
      <c r="AP33" s="570">
        <v>12</v>
      </c>
      <c r="AQ33" s="378"/>
      <c r="AR33" s="569">
        <v>248332.67</v>
      </c>
      <c r="AS33" s="378"/>
    </row>
    <row r="34" spans="2:45" ht="2.65" customHeight="1" x14ac:dyDescent="0.25"/>
    <row r="35" spans="2:45" ht="18" customHeight="1" x14ac:dyDescent="0.25">
      <c r="B35" s="482" t="s">
        <v>2</v>
      </c>
      <c r="C35" s="333"/>
      <c r="D35" s="482" t="s">
        <v>2</v>
      </c>
      <c r="E35" s="333"/>
      <c r="F35" s="333"/>
      <c r="G35" s="523" t="s">
        <v>2</v>
      </c>
      <c r="H35" s="333"/>
      <c r="I35" s="523" t="s">
        <v>2</v>
      </c>
      <c r="J35" s="333"/>
      <c r="K35" s="523" t="s">
        <v>2</v>
      </c>
      <c r="L35" s="333"/>
      <c r="M35" s="523" t="s">
        <v>2</v>
      </c>
      <c r="N35" s="333"/>
      <c r="O35" s="523" t="s">
        <v>2</v>
      </c>
      <c r="P35" s="333"/>
      <c r="Q35" s="523" t="s">
        <v>2</v>
      </c>
      <c r="R35" s="333"/>
      <c r="S35" s="523" t="s">
        <v>2</v>
      </c>
      <c r="T35" s="333"/>
      <c r="U35" s="523" t="s">
        <v>2</v>
      </c>
      <c r="V35" s="333"/>
      <c r="W35" s="523" t="s">
        <v>2</v>
      </c>
      <c r="X35" s="333"/>
      <c r="Y35" s="523" t="s">
        <v>2</v>
      </c>
      <c r="Z35" s="333"/>
      <c r="AA35" s="523" t="s">
        <v>2</v>
      </c>
      <c r="AB35" s="333"/>
      <c r="AC35" s="523" t="s">
        <v>2</v>
      </c>
      <c r="AD35" s="333"/>
      <c r="AE35" s="523" t="s">
        <v>2</v>
      </c>
      <c r="AF35" s="333"/>
      <c r="AG35" s="523" t="s">
        <v>2</v>
      </c>
      <c r="AH35" s="333"/>
      <c r="AI35" s="523" t="s">
        <v>2</v>
      </c>
      <c r="AJ35" s="333"/>
      <c r="AK35" s="523" t="s">
        <v>2</v>
      </c>
      <c r="AL35" s="333"/>
      <c r="AM35" s="523" t="s">
        <v>2</v>
      </c>
      <c r="AN35" s="333"/>
      <c r="AO35" s="523" t="s">
        <v>2</v>
      </c>
      <c r="AP35" s="333"/>
      <c r="AQ35" s="523" t="s">
        <v>2</v>
      </c>
      <c r="AR35" s="333"/>
    </row>
    <row r="36" spans="2:45" ht="18" customHeight="1" x14ac:dyDescent="0.25">
      <c r="B36" s="482" t="s">
        <v>733</v>
      </c>
      <c r="C36" s="333"/>
      <c r="D36" s="333"/>
      <c r="E36" s="333"/>
      <c r="F36" s="333"/>
      <c r="G36" s="567" t="s">
        <v>734</v>
      </c>
      <c r="H36" s="333"/>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3"/>
      <c r="AJ36" s="333"/>
      <c r="AK36" s="333"/>
      <c r="AL36" s="333"/>
      <c r="AM36" s="333"/>
      <c r="AN36" s="333"/>
      <c r="AO36" s="333"/>
      <c r="AP36" s="333"/>
      <c r="AQ36" s="333"/>
      <c r="AR36" s="333"/>
    </row>
    <row r="37" spans="2:45" ht="18" customHeight="1" x14ac:dyDescent="0.25">
      <c r="B37" s="568" t="s">
        <v>2</v>
      </c>
      <c r="C37" s="333"/>
      <c r="D37" s="568" t="s">
        <v>2</v>
      </c>
      <c r="E37" s="333"/>
      <c r="F37" s="333"/>
      <c r="G37" s="568" t="s">
        <v>2</v>
      </c>
      <c r="H37" s="333"/>
      <c r="I37" s="568" t="s">
        <v>2</v>
      </c>
      <c r="J37" s="333"/>
      <c r="K37" s="568" t="s">
        <v>2</v>
      </c>
      <c r="L37" s="333"/>
      <c r="M37" s="568" t="s">
        <v>2</v>
      </c>
      <c r="N37" s="333"/>
      <c r="O37" s="568" t="s">
        <v>2</v>
      </c>
      <c r="P37" s="333"/>
      <c r="Q37" s="566" t="s">
        <v>2</v>
      </c>
      <c r="R37" s="374"/>
      <c r="S37" s="566" t="s">
        <v>2</v>
      </c>
      <c r="T37" s="374"/>
      <c r="U37" s="566" t="s">
        <v>2</v>
      </c>
      <c r="V37" s="374"/>
      <c r="W37" s="566" t="s">
        <v>2</v>
      </c>
      <c r="X37" s="374"/>
      <c r="Y37" s="566" t="s">
        <v>2</v>
      </c>
      <c r="Z37" s="374"/>
      <c r="AA37" s="566" t="s">
        <v>2</v>
      </c>
      <c r="AB37" s="374"/>
      <c r="AC37" s="566" t="s">
        <v>2</v>
      </c>
      <c r="AD37" s="374"/>
      <c r="AE37" s="566" t="s">
        <v>2</v>
      </c>
      <c r="AF37" s="374"/>
      <c r="AG37" s="566" t="s">
        <v>2</v>
      </c>
      <c r="AH37" s="374"/>
      <c r="AI37" s="566" t="s">
        <v>2</v>
      </c>
      <c r="AJ37" s="374"/>
      <c r="AK37" s="566" t="s">
        <v>2</v>
      </c>
      <c r="AL37" s="374"/>
      <c r="AM37" s="566" t="s">
        <v>2</v>
      </c>
      <c r="AN37" s="374"/>
      <c r="AO37" s="566" t="s">
        <v>2</v>
      </c>
      <c r="AP37" s="374"/>
      <c r="AQ37" s="566" t="s">
        <v>2</v>
      </c>
      <c r="AR37" s="374"/>
    </row>
    <row r="38" spans="2:45" ht="18" customHeight="1" x14ac:dyDescent="0.25">
      <c r="B38" s="470" t="s">
        <v>733</v>
      </c>
      <c r="C38" s="333"/>
      <c r="D38" s="333"/>
      <c r="E38" s="333"/>
      <c r="F38" s="333"/>
      <c r="G38" s="333"/>
      <c r="H38" s="333"/>
      <c r="I38" s="333"/>
      <c r="J38" s="333"/>
      <c r="K38" s="333"/>
      <c r="L38" s="333"/>
      <c r="M38" s="333"/>
      <c r="N38" s="333"/>
      <c r="O38" s="333"/>
      <c r="P38" s="333"/>
      <c r="Q38" s="521" t="s">
        <v>700</v>
      </c>
      <c r="R38" s="378"/>
      <c r="S38" s="378"/>
      <c r="T38" s="378"/>
      <c r="U38" s="378"/>
      <c r="V38" s="378"/>
      <c r="W38" s="378"/>
      <c r="X38" s="378"/>
      <c r="Y38" s="378"/>
      <c r="Z38" s="378"/>
      <c r="AA38" s="378"/>
      <c r="AB38" s="374"/>
      <c r="AC38" s="521" t="s">
        <v>108</v>
      </c>
      <c r="AD38" s="378"/>
      <c r="AE38" s="378"/>
      <c r="AF38" s="378"/>
      <c r="AG38" s="378"/>
      <c r="AH38" s="378"/>
      <c r="AI38" s="378"/>
      <c r="AJ38" s="374"/>
      <c r="AK38" s="521" t="s">
        <v>701</v>
      </c>
      <c r="AL38" s="378"/>
      <c r="AM38" s="378"/>
      <c r="AN38" s="378"/>
      <c r="AO38" s="378"/>
      <c r="AP38" s="378"/>
      <c r="AQ38" s="378"/>
      <c r="AR38" s="374"/>
    </row>
    <row r="39" spans="2:45" ht="18" customHeight="1" x14ac:dyDescent="0.25">
      <c r="B39" s="470" t="s">
        <v>2</v>
      </c>
      <c r="C39" s="333"/>
      <c r="D39" s="333"/>
      <c r="E39" s="333"/>
      <c r="F39" s="333"/>
      <c r="G39" s="333"/>
      <c r="H39" s="333"/>
      <c r="I39" s="333"/>
      <c r="J39" s="333"/>
      <c r="K39" s="333"/>
      <c r="L39" s="333"/>
      <c r="M39" s="333"/>
      <c r="N39" s="333"/>
      <c r="O39" s="333"/>
      <c r="P39" s="333"/>
      <c r="Q39" s="521" t="s">
        <v>702</v>
      </c>
      <c r="R39" s="378"/>
      <c r="S39" s="378"/>
      <c r="T39" s="374"/>
      <c r="U39" s="521" t="s">
        <v>703</v>
      </c>
      <c r="V39" s="378"/>
      <c r="W39" s="378"/>
      <c r="X39" s="374"/>
      <c r="Y39" s="521" t="s">
        <v>704</v>
      </c>
      <c r="Z39" s="378"/>
      <c r="AA39" s="378"/>
      <c r="AB39" s="374"/>
      <c r="AC39" s="521" t="s">
        <v>705</v>
      </c>
      <c r="AD39" s="378"/>
      <c r="AE39" s="378"/>
      <c r="AF39" s="374"/>
      <c r="AG39" s="521" t="s">
        <v>706</v>
      </c>
      <c r="AH39" s="378"/>
      <c r="AI39" s="378"/>
      <c r="AJ39" s="374"/>
      <c r="AK39" s="521" t="s">
        <v>707</v>
      </c>
      <c r="AL39" s="378"/>
      <c r="AM39" s="378"/>
      <c r="AN39" s="374"/>
      <c r="AO39" s="521" t="s">
        <v>708</v>
      </c>
      <c r="AP39" s="378"/>
      <c r="AQ39" s="378"/>
      <c r="AR39" s="374"/>
    </row>
    <row r="40" spans="2:45" ht="62.25" customHeight="1" x14ac:dyDescent="0.25">
      <c r="B40" s="376" t="s">
        <v>732</v>
      </c>
      <c r="C40" s="378"/>
      <c r="D40" s="378"/>
      <c r="E40" s="378"/>
      <c r="F40" s="374"/>
      <c r="G40" s="377" t="s">
        <v>710</v>
      </c>
      <c r="H40" s="374"/>
      <c r="I40" s="377" t="s">
        <v>721</v>
      </c>
      <c r="J40" s="374"/>
      <c r="K40" s="377" t="s">
        <v>111</v>
      </c>
      <c r="L40" s="374"/>
      <c r="M40" s="377" t="s">
        <v>722</v>
      </c>
      <c r="N40" s="374"/>
      <c r="O40" s="377" t="s">
        <v>723</v>
      </c>
      <c r="P40" s="374"/>
      <c r="Q40" s="520" t="s">
        <v>710</v>
      </c>
      <c r="R40" s="374"/>
      <c r="S40" s="520" t="s">
        <v>111</v>
      </c>
      <c r="T40" s="374"/>
      <c r="U40" s="520" t="s">
        <v>710</v>
      </c>
      <c r="V40" s="374"/>
      <c r="W40" s="520" t="s">
        <v>111</v>
      </c>
      <c r="X40" s="374"/>
      <c r="Y40" s="520" t="s">
        <v>710</v>
      </c>
      <c r="Z40" s="374"/>
      <c r="AA40" s="520" t="s">
        <v>111</v>
      </c>
      <c r="AB40" s="374"/>
      <c r="AC40" s="520" t="s">
        <v>710</v>
      </c>
      <c r="AD40" s="374"/>
      <c r="AE40" s="520" t="s">
        <v>111</v>
      </c>
      <c r="AF40" s="374"/>
      <c r="AG40" s="520" t="s">
        <v>710</v>
      </c>
      <c r="AH40" s="374"/>
      <c r="AI40" s="520" t="s">
        <v>111</v>
      </c>
      <c r="AJ40" s="374"/>
      <c r="AK40" s="520" t="s">
        <v>710</v>
      </c>
      <c r="AL40" s="374"/>
      <c r="AM40" s="520" t="s">
        <v>111</v>
      </c>
      <c r="AN40" s="374"/>
      <c r="AO40" s="520" t="s">
        <v>710</v>
      </c>
      <c r="AP40" s="374"/>
      <c r="AQ40" s="520" t="s">
        <v>111</v>
      </c>
      <c r="AR40" s="374"/>
    </row>
    <row r="41" spans="2:45" ht="18" customHeight="1" x14ac:dyDescent="0.25">
      <c r="B41" s="561" t="s">
        <v>735</v>
      </c>
      <c r="C41" s="492"/>
      <c r="D41" s="561" t="s">
        <v>2</v>
      </c>
      <c r="E41" s="492"/>
      <c r="F41" s="492"/>
      <c r="G41" s="562">
        <v>409</v>
      </c>
      <c r="H41" s="492"/>
      <c r="I41" s="563">
        <f>G41/'Pool Data I'!$E$24</f>
        <v>9.4066237350505977E-4</v>
      </c>
      <c r="J41" s="492"/>
      <c r="K41" s="564">
        <v>1843293.2</v>
      </c>
      <c r="L41" s="492"/>
      <c r="M41" s="563">
        <f>K41/'Pool Data I'!$G$12</f>
        <v>2.8451563147995545E-4</v>
      </c>
      <c r="N41" s="492"/>
      <c r="O41" s="565">
        <v>0</v>
      </c>
      <c r="P41" s="492"/>
      <c r="Q41" s="559">
        <f>Q49</f>
        <v>97</v>
      </c>
      <c r="R41" s="492"/>
      <c r="S41" s="560">
        <v>304096.53999999998</v>
      </c>
      <c r="T41" s="492"/>
      <c r="U41" s="559">
        <f>U49</f>
        <v>312</v>
      </c>
      <c r="V41" s="492"/>
      <c r="W41" s="560">
        <v>1539196.66</v>
      </c>
      <c r="X41" s="492"/>
      <c r="Y41" s="559">
        <v>0</v>
      </c>
      <c r="Z41" s="492"/>
      <c r="AA41" s="560">
        <v>0</v>
      </c>
      <c r="AB41" s="492"/>
      <c r="AC41" s="559">
        <f>AC49</f>
        <v>146</v>
      </c>
      <c r="AD41" s="492"/>
      <c r="AE41" s="560">
        <v>636260.81999999995</v>
      </c>
      <c r="AF41" s="492"/>
      <c r="AG41" s="559">
        <v>263</v>
      </c>
      <c r="AH41" s="492"/>
      <c r="AI41" s="560">
        <v>1207032.3799999999</v>
      </c>
      <c r="AJ41" s="492"/>
      <c r="AK41" s="559">
        <f>AK49</f>
        <v>358</v>
      </c>
      <c r="AL41" s="492"/>
      <c r="AM41" s="560">
        <v>647473.80000000005</v>
      </c>
      <c r="AN41" s="492"/>
      <c r="AO41" s="559">
        <f>AO49</f>
        <v>51</v>
      </c>
      <c r="AP41" s="492"/>
      <c r="AQ41" s="560">
        <v>1195819.3999999999</v>
      </c>
      <c r="AR41" s="492"/>
    </row>
    <row r="42" spans="2:45" ht="18" customHeight="1" x14ac:dyDescent="0.25">
      <c r="B42" s="548" t="s">
        <v>1213</v>
      </c>
      <c r="C42" s="333"/>
      <c r="D42" s="333"/>
      <c r="E42" s="333"/>
      <c r="F42" s="333"/>
      <c r="G42" s="549">
        <v>11</v>
      </c>
      <c r="H42" s="333"/>
      <c r="I42" s="550">
        <f>G42/'Pool Data I'!$E$24</f>
        <v>2.529898804047838E-5</v>
      </c>
      <c r="J42" s="333"/>
      <c r="K42" s="547">
        <v>33759.370000000003</v>
      </c>
      <c r="L42" s="333"/>
      <c r="M42" s="551">
        <f>K42/'Pool Data I'!$G$12</f>
        <v>5.2108196753047553E-6</v>
      </c>
      <c r="N42" s="333"/>
      <c r="O42" s="547">
        <v>34466.53</v>
      </c>
      <c r="P42" s="333"/>
      <c r="Q42" s="546">
        <v>1</v>
      </c>
      <c r="R42" s="333"/>
      <c r="S42" s="545">
        <v>400.78</v>
      </c>
      <c r="T42" s="333"/>
      <c r="U42" s="546">
        <v>10</v>
      </c>
      <c r="V42" s="333"/>
      <c r="W42" s="545">
        <v>33358.589999999997</v>
      </c>
      <c r="X42" s="333"/>
      <c r="Y42" s="546">
        <v>0</v>
      </c>
      <c r="Z42" s="333"/>
      <c r="AA42" s="545">
        <v>0</v>
      </c>
      <c r="AB42" s="333"/>
      <c r="AC42" s="546">
        <v>2</v>
      </c>
      <c r="AD42" s="333"/>
      <c r="AE42" s="545">
        <v>1194.4100000000001</v>
      </c>
      <c r="AF42" s="333"/>
      <c r="AG42" s="546">
        <v>9</v>
      </c>
      <c r="AH42" s="333"/>
      <c r="AI42" s="545">
        <v>32564.959999999999</v>
      </c>
      <c r="AJ42" s="333"/>
      <c r="AK42" s="546">
        <v>10</v>
      </c>
      <c r="AL42" s="333"/>
      <c r="AM42" s="545">
        <v>33142.78</v>
      </c>
      <c r="AN42" s="333"/>
      <c r="AO42" s="546">
        <v>1</v>
      </c>
      <c r="AP42" s="333"/>
      <c r="AQ42" s="545">
        <v>616.59</v>
      </c>
      <c r="AR42" s="333"/>
    </row>
    <row r="43" spans="2:45" ht="18" customHeight="1" x14ac:dyDescent="0.25">
      <c r="B43" s="555" t="s">
        <v>724</v>
      </c>
      <c r="C43" s="333"/>
      <c r="D43" s="333"/>
      <c r="E43" s="333"/>
      <c r="F43" s="333"/>
      <c r="G43" s="556">
        <v>17</v>
      </c>
      <c r="H43" s="333"/>
      <c r="I43" s="557">
        <v>3.90984360625575E-5</v>
      </c>
      <c r="J43" s="333"/>
      <c r="K43" s="554">
        <v>10533.05</v>
      </c>
      <c r="L43" s="333"/>
      <c r="M43" s="558">
        <v>1.62579527345945E-6</v>
      </c>
      <c r="N43" s="333"/>
      <c r="O43" s="554">
        <v>12565.86</v>
      </c>
      <c r="P43" s="333"/>
      <c r="Q43" s="553">
        <v>2</v>
      </c>
      <c r="R43" s="333"/>
      <c r="S43" s="552">
        <v>1669.21</v>
      </c>
      <c r="T43" s="333"/>
      <c r="U43" s="553">
        <v>15</v>
      </c>
      <c r="V43" s="333"/>
      <c r="W43" s="552">
        <v>8863.84</v>
      </c>
      <c r="X43" s="333"/>
      <c r="Y43" s="553">
        <v>0</v>
      </c>
      <c r="Z43" s="333"/>
      <c r="AA43" s="552">
        <v>0</v>
      </c>
      <c r="AB43" s="333"/>
      <c r="AC43" s="553">
        <v>7</v>
      </c>
      <c r="AD43" s="333"/>
      <c r="AE43" s="552">
        <v>4433.5200000000004</v>
      </c>
      <c r="AF43" s="333"/>
      <c r="AG43" s="553">
        <v>10</v>
      </c>
      <c r="AH43" s="333"/>
      <c r="AI43" s="552">
        <v>6099.53</v>
      </c>
      <c r="AJ43" s="333"/>
      <c r="AK43" s="553">
        <v>12</v>
      </c>
      <c r="AL43" s="333"/>
      <c r="AM43" s="552">
        <v>5893.42</v>
      </c>
      <c r="AN43" s="333"/>
      <c r="AO43" s="553">
        <v>5</v>
      </c>
      <c r="AP43" s="333"/>
      <c r="AQ43" s="552">
        <v>4639.63</v>
      </c>
      <c r="AR43" s="333"/>
    </row>
    <row r="44" spans="2:45" ht="18" customHeight="1" x14ac:dyDescent="0.25">
      <c r="B44" s="548" t="s">
        <v>725</v>
      </c>
      <c r="C44" s="333"/>
      <c r="D44" s="333"/>
      <c r="E44" s="333"/>
      <c r="F44" s="333"/>
      <c r="G44" s="549">
        <v>15</v>
      </c>
      <c r="H44" s="333"/>
      <c r="I44" s="550">
        <v>3.44986200551978E-5</v>
      </c>
      <c r="J44" s="333"/>
      <c r="K44" s="547">
        <v>12453.3</v>
      </c>
      <c r="L44" s="333"/>
      <c r="M44" s="551">
        <v>1.92218932588116E-6</v>
      </c>
      <c r="N44" s="333"/>
      <c r="O44" s="547">
        <v>13926.84</v>
      </c>
      <c r="P44" s="333"/>
      <c r="Q44" s="546">
        <v>4</v>
      </c>
      <c r="R44" s="333"/>
      <c r="S44" s="545">
        <v>3386.58</v>
      </c>
      <c r="T44" s="333"/>
      <c r="U44" s="546">
        <v>11</v>
      </c>
      <c r="V44" s="333"/>
      <c r="W44" s="545">
        <v>9066.7199999999993</v>
      </c>
      <c r="X44" s="333"/>
      <c r="Y44" s="546">
        <v>0</v>
      </c>
      <c r="Z44" s="333"/>
      <c r="AA44" s="545">
        <v>0</v>
      </c>
      <c r="AB44" s="333"/>
      <c r="AC44" s="546">
        <v>6</v>
      </c>
      <c r="AD44" s="333"/>
      <c r="AE44" s="545">
        <v>4139.13</v>
      </c>
      <c r="AF44" s="333"/>
      <c r="AG44" s="546">
        <v>9</v>
      </c>
      <c r="AH44" s="333"/>
      <c r="AI44" s="545">
        <v>8314.17</v>
      </c>
      <c r="AJ44" s="333"/>
      <c r="AK44" s="546">
        <v>11</v>
      </c>
      <c r="AL44" s="333"/>
      <c r="AM44" s="545">
        <v>5144.79</v>
      </c>
      <c r="AN44" s="333"/>
      <c r="AO44" s="546">
        <v>4</v>
      </c>
      <c r="AP44" s="333"/>
      <c r="AQ44" s="545">
        <v>7308.51</v>
      </c>
      <c r="AR44" s="333"/>
    </row>
    <row r="45" spans="2:45" ht="18" customHeight="1" x14ac:dyDescent="0.25">
      <c r="B45" s="555" t="s">
        <v>726</v>
      </c>
      <c r="C45" s="333"/>
      <c r="D45" s="333"/>
      <c r="E45" s="333"/>
      <c r="F45" s="333"/>
      <c r="G45" s="556">
        <v>32</v>
      </c>
      <c r="H45" s="333"/>
      <c r="I45" s="557">
        <v>7.3597056117755306E-5</v>
      </c>
      <c r="J45" s="333"/>
      <c r="K45" s="554">
        <v>29207.95</v>
      </c>
      <c r="L45" s="333"/>
      <c r="M45" s="558">
        <v>4.5082997856689096E-6</v>
      </c>
      <c r="N45" s="333"/>
      <c r="O45" s="554">
        <v>30514.93</v>
      </c>
      <c r="P45" s="333"/>
      <c r="Q45" s="553">
        <v>7</v>
      </c>
      <c r="R45" s="333"/>
      <c r="S45" s="552">
        <v>7233.53</v>
      </c>
      <c r="T45" s="333"/>
      <c r="U45" s="553">
        <v>25</v>
      </c>
      <c r="V45" s="333"/>
      <c r="W45" s="552">
        <v>21974.42</v>
      </c>
      <c r="X45" s="333"/>
      <c r="Y45" s="553">
        <v>0</v>
      </c>
      <c r="Z45" s="333"/>
      <c r="AA45" s="552">
        <v>0</v>
      </c>
      <c r="AB45" s="333"/>
      <c r="AC45" s="553">
        <v>14</v>
      </c>
      <c r="AD45" s="333"/>
      <c r="AE45" s="552">
        <v>15745.31</v>
      </c>
      <c r="AF45" s="333"/>
      <c r="AG45" s="553">
        <v>18</v>
      </c>
      <c r="AH45" s="333"/>
      <c r="AI45" s="552">
        <v>13462.64</v>
      </c>
      <c r="AJ45" s="333"/>
      <c r="AK45" s="553">
        <v>28</v>
      </c>
      <c r="AL45" s="333"/>
      <c r="AM45" s="552">
        <v>21554.35</v>
      </c>
      <c r="AN45" s="333"/>
      <c r="AO45" s="553">
        <v>4</v>
      </c>
      <c r="AP45" s="333"/>
      <c r="AQ45" s="552">
        <v>7653.6</v>
      </c>
      <c r="AR45" s="333"/>
    </row>
    <row r="46" spans="2:45" ht="18" customHeight="1" x14ac:dyDescent="0.25">
      <c r="B46" s="548" t="s">
        <v>727</v>
      </c>
      <c r="C46" s="333"/>
      <c r="D46" s="333"/>
      <c r="E46" s="333"/>
      <c r="F46" s="333"/>
      <c r="G46" s="549">
        <v>32</v>
      </c>
      <c r="H46" s="333"/>
      <c r="I46" s="550">
        <v>7.3597056117755306E-5</v>
      </c>
      <c r="J46" s="333"/>
      <c r="K46" s="547">
        <v>43291.53</v>
      </c>
      <c r="L46" s="333"/>
      <c r="M46" s="551">
        <v>6.6821257712464996E-6</v>
      </c>
      <c r="N46" s="333"/>
      <c r="O46" s="547">
        <v>47694.91</v>
      </c>
      <c r="P46" s="333"/>
      <c r="Q46" s="546">
        <v>6</v>
      </c>
      <c r="R46" s="333"/>
      <c r="S46" s="545">
        <v>8231.67</v>
      </c>
      <c r="T46" s="333"/>
      <c r="U46" s="546">
        <v>26</v>
      </c>
      <c r="V46" s="333"/>
      <c r="W46" s="545">
        <v>35059.86</v>
      </c>
      <c r="X46" s="333"/>
      <c r="Y46" s="546">
        <v>0</v>
      </c>
      <c r="Z46" s="333"/>
      <c r="AA46" s="545">
        <v>0</v>
      </c>
      <c r="AB46" s="333"/>
      <c r="AC46" s="546">
        <v>16</v>
      </c>
      <c r="AD46" s="333"/>
      <c r="AE46" s="545">
        <v>27111.21</v>
      </c>
      <c r="AF46" s="333"/>
      <c r="AG46" s="546">
        <v>16</v>
      </c>
      <c r="AH46" s="333"/>
      <c r="AI46" s="545">
        <v>16180.32</v>
      </c>
      <c r="AJ46" s="333"/>
      <c r="AK46" s="546">
        <v>23</v>
      </c>
      <c r="AL46" s="333"/>
      <c r="AM46" s="545">
        <v>22275.14</v>
      </c>
      <c r="AN46" s="333"/>
      <c r="AO46" s="546">
        <v>9</v>
      </c>
      <c r="AP46" s="333"/>
      <c r="AQ46" s="545">
        <v>21016.39</v>
      </c>
      <c r="AR46" s="333"/>
    </row>
    <row r="47" spans="2:45" ht="18" customHeight="1" x14ac:dyDescent="0.25">
      <c r="B47" s="555" t="s">
        <v>728</v>
      </c>
      <c r="C47" s="333"/>
      <c r="D47" s="333"/>
      <c r="E47" s="333"/>
      <c r="F47" s="333"/>
      <c r="G47" s="556">
        <v>33</v>
      </c>
      <c r="H47" s="333"/>
      <c r="I47" s="557">
        <v>7.5896964121435106E-5</v>
      </c>
      <c r="J47" s="333"/>
      <c r="K47" s="554">
        <v>41729.15</v>
      </c>
      <c r="L47" s="333"/>
      <c r="M47" s="558">
        <v>6.4409695990696297E-6</v>
      </c>
      <c r="N47" s="333"/>
      <c r="O47" s="554">
        <v>44973.15</v>
      </c>
      <c r="P47" s="333"/>
      <c r="Q47" s="553">
        <v>6</v>
      </c>
      <c r="R47" s="333"/>
      <c r="S47" s="552">
        <v>4392.16</v>
      </c>
      <c r="T47" s="333"/>
      <c r="U47" s="553">
        <v>27</v>
      </c>
      <c r="V47" s="333"/>
      <c r="W47" s="552">
        <v>37336.99</v>
      </c>
      <c r="X47" s="333"/>
      <c r="Y47" s="553">
        <v>0</v>
      </c>
      <c r="Z47" s="333"/>
      <c r="AA47" s="552">
        <v>0</v>
      </c>
      <c r="AB47" s="333"/>
      <c r="AC47" s="553">
        <v>16</v>
      </c>
      <c r="AD47" s="333"/>
      <c r="AE47" s="552">
        <v>24829.46</v>
      </c>
      <c r="AF47" s="333"/>
      <c r="AG47" s="553">
        <v>17</v>
      </c>
      <c r="AH47" s="333"/>
      <c r="AI47" s="552">
        <v>16899.689999999999</v>
      </c>
      <c r="AJ47" s="333"/>
      <c r="AK47" s="553">
        <v>30</v>
      </c>
      <c r="AL47" s="333"/>
      <c r="AM47" s="552">
        <v>37791.4</v>
      </c>
      <c r="AN47" s="333"/>
      <c r="AO47" s="553">
        <v>3</v>
      </c>
      <c r="AP47" s="333"/>
      <c r="AQ47" s="552">
        <v>3937.75</v>
      </c>
      <c r="AR47" s="333"/>
    </row>
    <row r="48" spans="2:45" ht="18" customHeight="1" x14ac:dyDescent="0.25">
      <c r="B48" s="548" t="s">
        <v>729</v>
      </c>
      <c r="C48" s="333"/>
      <c r="D48" s="333"/>
      <c r="E48" s="333"/>
      <c r="F48" s="333"/>
      <c r="G48" s="549">
        <v>269</v>
      </c>
      <c r="H48" s="333"/>
      <c r="I48" s="550">
        <v>6.1867525298987998E-4</v>
      </c>
      <c r="J48" s="333"/>
      <c r="K48" s="547">
        <v>484206.1</v>
      </c>
      <c r="L48" s="333"/>
      <c r="M48" s="551">
        <v>7.4738085242188499E-5</v>
      </c>
      <c r="N48" s="333"/>
      <c r="O48" s="547">
        <v>585184.04</v>
      </c>
      <c r="P48" s="333"/>
      <c r="Q48" s="546">
        <v>71</v>
      </c>
      <c r="R48" s="333"/>
      <c r="S48" s="545">
        <v>139550.9</v>
      </c>
      <c r="T48" s="333"/>
      <c r="U48" s="546">
        <v>198</v>
      </c>
      <c r="V48" s="333"/>
      <c r="W48" s="545">
        <v>344655.2</v>
      </c>
      <c r="X48" s="333"/>
      <c r="Y48" s="546">
        <v>0</v>
      </c>
      <c r="Z48" s="333"/>
      <c r="AA48" s="545">
        <v>0</v>
      </c>
      <c r="AB48" s="333"/>
      <c r="AC48" s="546">
        <v>85</v>
      </c>
      <c r="AD48" s="333"/>
      <c r="AE48" s="545">
        <v>158044.07999999999</v>
      </c>
      <c r="AF48" s="333"/>
      <c r="AG48" s="546">
        <v>184</v>
      </c>
      <c r="AH48" s="333"/>
      <c r="AI48" s="545">
        <v>326162.02</v>
      </c>
      <c r="AJ48" s="333"/>
      <c r="AK48" s="546">
        <v>244</v>
      </c>
      <c r="AL48" s="333"/>
      <c r="AM48" s="545">
        <v>386339.24</v>
      </c>
      <c r="AN48" s="333"/>
      <c r="AO48" s="546">
        <v>25</v>
      </c>
      <c r="AP48" s="333"/>
      <c r="AQ48" s="545">
        <v>97866.86</v>
      </c>
      <c r="AR48" s="333"/>
    </row>
    <row r="49" spans="2:44" ht="18" customHeight="1" x14ac:dyDescent="0.25">
      <c r="B49" s="542" t="s">
        <v>115</v>
      </c>
      <c r="C49" s="378"/>
      <c r="D49" s="542" t="s">
        <v>2</v>
      </c>
      <c r="E49" s="378"/>
      <c r="F49" s="378"/>
      <c r="G49" s="543">
        <f>SUM(G42:H48)</f>
        <v>409</v>
      </c>
      <c r="H49" s="333"/>
      <c r="I49" s="544">
        <f>SUM(I42:J48)</f>
        <v>9.4066237350505933E-4</v>
      </c>
      <c r="J49" s="333"/>
      <c r="K49" s="541">
        <f>SUM(K41:L48)</f>
        <v>2498473.65</v>
      </c>
      <c r="L49" s="333"/>
      <c r="M49" s="540">
        <f>SUM(M42:N48)</f>
        <v>1.011282846728189E-4</v>
      </c>
      <c r="N49" s="333"/>
      <c r="O49" s="541">
        <v>769326.26</v>
      </c>
      <c r="P49" s="333"/>
      <c r="Q49" s="539">
        <f>SUM(Q42:R48)</f>
        <v>97</v>
      </c>
      <c r="R49" s="333"/>
      <c r="S49" s="538">
        <f>SUM(S41:T48)</f>
        <v>468961.37</v>
      </c>
      <c r="T49" s="333"/>
      <c r="U49" s="539">
        <f>SUM(U42:V48)</f>
        <v>312</v>
      </c>
      <c r="V49" s="333"/>
      <c r="W49" s="538">
        <f>SUM(W41:X48)</f>
        <v>2029512.28</v>
      </c>
      <c r="X49" s="333"/>
      <c r="Y49" s="539">
        <v>0</v>
      </c>
      <c r="Z49" s="333"/>
      <c r="AA49" s="538">
        <v>0</v>
      </c>
      <c r="AB49" s="333"/>
      <c r="AC49" s="539">
        <f>SUM(AC42:AD48)</f>
        <v>146</v>
      </c>
      <c r="AD49" s="333"/>
      <c r="AE49" s="538">
        <f>SUM(AE41:AF48)</f>
        <v>871757.94</v>
      </c>
      <c r="AF49" s="333"/>
      <c r="AG49" s="539">
        <f>SUM(AG42:AH48)</f>
        <v>263</v>
      </c>
      <c r="AH49" s="333"/>
      <c r="AI49" s="538">
        <f>SUM(AI41:AJ48)</f>
        <v>1626715.7099999997</v>
      </c>
      <c r="AJ49" s="333"/>
      <c r="AK49" s="539">
        <f>SUM(AK42:AL48)</f>
        <v>358</v>
      </c>
      <c r="AL49" s="333"/>
      <c r="AM49" s="538">
        <f>SUM(AM41:AN48)</f>
        <v>1159614.9200000002</v>
      </c>
      <c r="AN49" s="333"/>
      <c r="AO49" s="539">
        <f>SUM(AO42:AP48)</f>
        <v>51</v>
      </c>
      <c r="AP49" s="333"/>
      <c r="AQ49" s="538">
        <f>SUM(AQ41:AR48)</f>
        <v>1338858.73</v>
      </c>
      <c r="AR49" s="333"/>
    </row>
  </sheetData>
  <sheetProtection sheet="1" objects="1" scenarios="1"/>
  <mergeCells count="735">
    <mergeCell ref="AR10:AS10"/>
    <mergeCell ref="Z10:AA10"/>
    <mergeCell ref="AB10:AC10"/>
    <mergeCell ref="AD10:AE10"/>
    <mergeCell ref="AF10:AG10"/>
    <mergeCell ref="AH10:AI10"/>
    <mergeCell ref="AJ10:AK10"/>
    <mergeCell ref="AL10:AM10"/>
    <mergeCell ref="AN10:AO10"/>
    <mergeCell ref="AP10:AQ10"/>
    <mergeCell ref="H10:I10"/>
    <mergeCell ref="J10:K10"/>
    <mergeCell ref="L10:M10"/>
    <mergeCell ref="N10:O10"/>
    <mergeCell ref="P10:Q10"/>
    <mergeCell ref="R10:S10"/>
    <mergeCell ref="T10:U10"/>
    <mergeCell ref="V10:W10"/>
    <mergeCell ref="X10:Y10"/>
    <mergeCell ref="A1:E3"/>
    <mergeCell ref="F1:AT1"/>
    <mergeCell ref="F2:AT2"/>
    <mergeCell ref="F3:AT3"/>
    <mergeCell ref="C4:D4"/>
    <mergeCell ref="E4:G4"/>
    <mergeCell ref="H4:I4"/>
    <mergeCell ref="J4:K4"/>
    <mergeCell ref="L4:M4"/>
    <mergeCell ref="N4:O4"/>
    <mergeCell ref="P4:Q4"/>
    <mergeCell ref="R4:S4"/>
    <mergeCell ref="T4:U4"/>
    <mergeCell ref="V4:W4"/>
    <mergeCell ref="X4:Y4"/>
    <mergeCell ref="Z4:AA4"/>
    <mergeCell ref="AL4:AM4"/>
    <mergeCell ref="AN4:AO4"/>
    <mergeCell ref="AP4:AQ4"/>
    <mergeCell ref="AR4:AS4"/>
    <mergeCell ref="C5:D5"/>
    <mergeCell ref="E5:G5"/>
    <mergeCell ref="H5:I5"/>
    <mergeCell ref="J5:K5"/>
    <mergeCell ref="L5:M5"/>
    <mergeCell ref="N5:O5"/>
    <mergeCell ref="P5:Q5"/>
    <mergeCell ref="R5:S5"/>
    <mergeCell ref="T5:U5"/>
    <mergeCell ref="V5:W5"/>
    <mergeCell ref="X5:Y5"/>
    <mergeCell ref="Z5:AA5"/>
    <mergeCell ref="AB4:AC4"/>
    <mergeCell ref="AD4:AE4"/>
    <mergeCell ref="AF4:AG4"/>
    <mergeCell ref="AH4:AI4"/>
    <mergeCell ref="AJ4:AK4"/>
    <mergeCell ref="AL5:AM5"/>
    <mergeCell ref="AN5:AO5"/>
    <mergeCell ref="AP5:AQ5"/>
    <mergeCell ref="AR5:AS5"/>
    <mergeCell ref="C6:D6"/>
    <mergeCell ref="E6:G6"/>
    <mergeCell ref="H6:I6"/>
    <mergeCell ref="J6:K6"/>
    <mergeCell ref="L6:M6"/>
    <mergeCell ref="N6:O6"/>
    <mergeCell ref="P6:Q6"/>
    <mergeCell ref="R6:S6"/>
    <mergeCell ref="T6:U6"/>
    <mergeCell ref="V6:W6"/>
    <mergeCell ref="X6:Y6"/>
    <mergeCell ref="Z6:AA6"/>
    <mergeCell ref="AB5:AC5"/>
    <mergeCell ref="AD5:AE5"/>
    <mergeCell ref="AF5:AG5"/>
    <mergeCell ref="AH5:AI5"/>
    <mergeCell ref="AJ5:AK5"/>
    <mergeCell ref="AL6:AM6"/>
    <mergeCell ref="AN6:AO6"/>
    <mergeCell ref="AP6:AQ6"/>
    <mergeCell ref="AR6:AS6"/>
    <mergeCell ref="C7:Q7"/>
    <mergeCell ref="R7:AC7"/>
    <mergeCell ref="AD7:AK7"/>
    <mergeCell ref="AL7:AS7"/>
    <mergeCell ref="AB6:AC6"/>
    <mergeCell ref="AD6:AE6"/>
    <mergeCell ref="AF6:AG6"/>
    <mergeCell ref="AH6:AI6"/>
    <mergeCell ref="AJ6:AK6"/>
    <mergeCell ref="AH8:AK8"/>
    <mergeCell ref="AL8:AO8"/>
    <mergeCell ref="AP8:AS8"/>
    <mergeCell ref="C9:G9"/>
    <mergeCell ref="H9:I9"/>
    <mergeCell ref="J9:K9"/>
    <mergeCell ref="L9:M9"/>
    <mergeCell ref="N9:O9"/>
    <mergeCell ref="P9:Q9"/>
    <mergeCell ref="R9:S9"/>
    <mergeCell ref="T9:U9"/>
    <mergeCell ref="V9:W9"/>
    <mergeCell ref="X9:Y9"/>
    <mergeCell ref="Z9:AA9"/>
    <mergeCell ref="AB9:AC9"/>
    <mergeCell ref="AD9:AE9"/>
    <mergeCell ref="C8:Q8"/>
    <mergeCell ref="R8:U8"/>
    <mergeCell ref="V8:Y8"/>
    <mergeCell ref="Z8:AC8"/>
    <mergeCell ref="AD8:AG8"/>
    <mergeCell ref="AN11:AO11"/>
    <mergeCell ref="AP11:AQ11"/>
    <mergeCell ref="AP9:AQ9"/>
    <mergeCell ref="AR9:AS9"/>
    <mergeCell ref="C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F9:AG9"/>
    <mergeCell ref="AH9:AI9"/>
    <mergeCell ref="AJ9:AK9"/>
    <mergeCell ref="AL9:AM9"/>
    <mergeCell ref="AN9:AO9"/>
    <mergeCell ref="C10:G10"/>
    <mergeCell ref="AJ12:AK12"/>
    <mergeCell ref="AL12:AM12"/>
    <mergeCell ref="AN12:AO12"/>
    <mergeCell ref="AP12:AQ12"/>
    <mergeCell ref="AR12:AS12"/>
    <mergeCell ref="AR11:AS11"/>
    <mergeCell ref="C12:G12"/>
    <mergeCell ref="H12:I12"/>
    <mergeCell ref="J12:K12"/>
    <mergeCell ref="L12:M12"/>
    <mergeCell ref="N12:O12"/>
    <mergeCell ref="P12:Q12"/>
    <mergeCell ref="R12:S12"/>
    <mergeCell ref="T12:U12"/>
    <mergeCell ref="V12:W12"/>
    <mergeCell ref="X12:Y12"/>
    <mergeCell ref="Z12:AA12"/>
    <mergeCell ref="AB12:AC12"/>
    <mergeCell ref="AD12:AE12"/>
    <mergeCell ref="AF12:AG12"/>
    <mergeCell ref="AH12:AI12"/>
    <mergeCell ref="AH11:AI11"/>
    <mergeCell ref="AJ11:AK11"/>
    <mergeCell ref="AL11:AM11"/>
    <mergeCell ref="P13:Q13"/>
    <mergeCell ref="R13:S13"/>
    <mergeCell ref="T13:U13"/>
    <mergeCell ref="V13:W13"/>
    <mergeCell ref="X13:Y13"/>
    <mergeCell ref="C13:G13"/>
    <mergeCell ref="H13:I13"/>
    <mergeCell ref="J13:K13"/>
    <mergeCell ref="L13:M13"/>
    <mergeCell ref="N13:O13"/>
    <mergeCell ref="AJ13:AK13"/>
    <mergeCell ref="AL13:AM13"/>
    <mergeCell ref="AN13:AO13"/>
    <mergeCell ref="AP13:AQ13"/>
    <mergeCell ref="AR13:AS13"/>
    <mergeCell ref="Z13:AA13"/>
    <mergeCell ref="AB13:AC13"/>
    <mergeCell ref="AD13:AE13"/>
    <mergeCell ref="AF13:AG13"/>
    <mergeCell ref="AH13:AI13"/>
    <mergeCell ref="P14:Q14"/>
    <mergeCell ref="R14:S14"/>
    <mergeCell ref="T14:U14"/>
    <mergeCell ref="V14:W14"/>
    <mergeCell ref="X14:Y14"/>
    <mergeCell ref="C14:G14"/>
    <mergeCell ref="H14:I14"/>
    <mergeCell ref="J14:K14"/>
    <mergeCell ref="L14:M14"/>
    <mergeCell ref="N14:O14"/>
    <mergeCell ref="AJ14:AK14"/>
    <mergeCell ref="AL14:AM14"/>
    <mergeCell ref="AN14:AO14"/>
    <mergeCell ref="AP14:AQ14"/>
    <mergeCell ref="AR14:AS14"/>
    <mergeCell ref="Z14:AA14"/>
    <mergeCell ref="AB14:AC14"/>
    <mergeCell ref="AD14:AE14"/>
    <mergeCell ref="AF14:AG14"/>
    <mergeCell ref="AH14:AI14"/>
    <mergeCell ref="P15:Q15"/>
    <mergeCell ref="R15:S15"/>
    <mergeCell ref="T15:U15"/>
    <mergeCell ref="V15:W15"/>
    <mergeCell ref="X15:Y15"/>
    <mergeCell ref="C15:G15"/>
    <mergeCell ref="H15:I15"/>
    <mergeCell ref="J15:K15"/>
    <mergeCell ref="L15:M15"/>
    <mergeCell ref="N15:O15"/>
    <mergeCell ref="AJ15:AK15"/>
    <mergeCell ref="AL15:AM15"/>
    <mergeCell ref="AN15:AO15"/>
    <mergeCell ref="AP15:AQ15"/>
    <mergeCell ref="AR15:AS15"/>
    <mergeCell ref="Z15:AA15"/>
    <mergeCell ref="AB15:AC15"/>
    <mergeCell ref="AD15:AE15"/>
    <mergeCell ref="AF15:AG15"/>
    <mergeCell ref="AH15:AI15"/>
    <mergeCell ref="P16:Q16"/>
    <mergeCell ref="R16:S16"/>
    <mergeCell ref="T16:U16"/>
    <mergeCell ref="V16:W16"/>
    <mergeCell ref="X16:Y16"/>
    <mergeCell ref="C16:G16"/>
    <mergeCell ref="H16:I16"/>
    <mergeCell ref="J16:K16"/>
    <mergeCell ref="L16:M16"/>
    <mergeCell ref="N16:O16"/>
    <mergeCell ref="AJ16:AK16"/>
    <mergeCell ref="AL16:AM16"/>
    <mergeCell ref="AN16:AO16"/>
    <mergeCell ref="AP16:AQ16"/>
    <mergeCell ref="AR16:AS16"/>
    <mergeCell ref="Z16:AA16"/>
    <mergeCell ref="AB16:AC16"/>
    <mergeCell ref="AD16:AE16"/>
    <mergeCell ref="AF16:AG16"/>
    <mergeCell ref="AH16:AI16"/>
    <mergeCell ref="AD17:AE17"/>
    <mergeCell ref="AF17:AG17"/>
    <mergeCell ref="N17:O17"/>
    <mergeCell ref="P17:Q17"/>
    <mergeCell ref="R17:S17"/>
    <mergeCell ref="T17:U17"/>
    <mergeCell ref="V17:W17"/>
    <mergeCell ref="C17:D17"/>
    <mergeCell ref="E17:G17"/>
    <mergeCell ref="H17:I17"/>
    <mergeCell ref="J17:K17"/>
    <mergeCell ref="L17:M17"/>
    <mergeCell ref="AR17:AS17"/>
    <mergeCell ref="C19:AS19"/>
    <mergeCell ref="C21:G21"/>
    <mergeCell ref="H21:AS21"/>
    <mergeCell ref="C22:D22"/>
    <mergeCell ref="E22:G22"/>
    <mergeCell ref="H22:I22"/>
    <mergeCell ref="J22:K22"/>
    <mergeCell ref="L22:M22"/>
    <mergeCell ref="N22:O22"/>
    <mergeCell ref="P22:Q22"/>
    <mergeCell ref="R22:S22"/>
    <mergeCell ref="T22:U22"/>
    <mergeCell ref="V22:W22"/>
    <mergeCell ref="X22:Y22"/>
    <mergeCell ref="Z22:AA22"/>
    <mergeCell ref="AH17:AI17"/>
    <mergeCell ref="AJ17:AK17"/>
    <mergeCell ref="AL17:AM17"/>
    <mergeCell ref="AN17:AO17"/>
    <mergeCell ref="AP17:AQ17"/>
    <mergeCell ref="X17:Y17"/>
    <mergeCell ref="Z17:AA17"/>
    <mergeCell ref="AB17:AC17"/>
    <mergeCell ref="AL22:AM22"/>
    <mergeCell ref="AN22:AO22"/>
    <mergeCell ref="AP22:AQ22"/>
    <mergeCell ref="AR22:AS22"/>
    <mergeCell ref="C23:Q23"/>
    <mergeCell ref="R23:AC23"/>
    <mergeCell ref="AD23:AK23"/>
    <mergeCell ref="AL23:AS23"/>
    <mergeCell ref="AB22:AC22"/>
    <mergeCell ref="AD22:AE22"/>
    <mergeCell ref="AF22:AG22"/>
    <mergeCell ref="AH22:AI22"/>
    <mergeCell ref="AJ22:AK22"/>
    <mergeCell ref="AH24:AK24"/>
    <mergeCell ref="AL24:AO24"/>
    <mergeCell ref="AP24:AS24"/>
    <mergeCell ref="C25:G25"/>
    <mergeCell ref="H25:I25"/>
    <mergeCell ref="J25:K25"/>
    <mergeCell ref="L25:M25"/>
    <mergeCell ref="N25:O25"/>
    <mergeCell ref="P25:Q25"/>
    <mergeCell ref="R25:S25"/>
    <mergeCell ref="T25:U25"/>
    <mergeCell ref="V25:W25"/>
    <mergeCell ref="X25:Y25"/>
    <mergeCell ref="Z25:AA25"/>
    <mergeCell ref="AB25:AC25"/>
    <mergeCell ref="AD25:AE25"/>
    <mergeCell ref="C24:Q24"/>
    <mergeCell ref="R24:U24"/>
    <mergeCell ref="V24:Y24"/>
    <mergeCell ref="Z24:AC24"/>
    <mergeCell ref="AD24:AG24"/>
    <mergeCell ref="AN26:AO26"/>
    <mergeCell ref="AP26:AQ26"/>
    <mergeCell ref="AP25:AQ25"/>
    <mergeCell ref="AR25:AS25"/>
    <mergeCell ref="C26:G26"/>
    <mergeCell ref="H26:I26"/>
    <mergeCell ref="J26:K26"/>
    <mergeCell ref="L26:M26"/>
    <mergeCell ref="N26:O26"/>
    <mergeCell ref="P26:Q26"/>
    <mergeCell ref="R26:S26"/>
    <mergeCell ref="T26:U26"/>
    <mergeCell ref="V26:W26"/>
    <mergeCell ref="X26:Y26"/>
    <mergeCell ref="Z26:AA26"/>
    <mergeCell ref="AB26:AC26"/>
    <mergeCell ref="AD26:AE26"/>
    <mergeCell ref="AF26:AG26"/>
    <mergeCell ref="AF25:AG25"/>
    <mergeCell ref="AH25:AI25"/>
    <mergeCell ref="AJ25:AK25"/>
    <mergeCell ref="AL25:AM25"/>
    <mergeCell ref="AN25:AO25"/>
    <mergeCell ref="AJ27:AK27"/>
    <mergeCell ref="AL27:AM27"/>
    <mergeCell ref="AN27:AO27"/>
    <mergeCell ref="AP27:AQ27"/>
    <mergeCell ref="AR27:AS27"/>
    <mergeCell ref="AR26:AS26"/>
    <mergeCell ref="C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H27:AI27"/>
    <mergeCell ref="AH26:AI26"/>
    <mergeCell ref="AJ26:AK26"/>
    <mergeCell ref="AL26:AM26"/>
    <mergeCell ref="P28:Q28"/>
    <mergeCell ref="R28:S28"/>
    <mergeCell ref="T28:U28"/>
    <mergeCell ref="V28:W28"/>
    <mergeCell ref="X28:Y28"/>
    <mergeCell ref="C28:G28"/>
    <mergeCell ref="H28:I28"/>
    <mergeCell ref="J28:K28"/>
    <mergeCell ref="L28:M28"/>
    <mergeCell ref="N28:O28"/>
    <mergeCell ref="AJ28:AK28"/>
    <mergeCell ref="AL28:AM28"/>
    <mergeCell ref="AN28:AO28"/>
    <mergeCell ref="AP28:AQ28"/>
    <mergeCell ref="AR28:AS28"/>
    <mergeCell ref="Z28:AA28"/>
    <mergeCell ref="AB28:AC28"/>
    <mergeCell ref="AD28:AE28"/>
    <mergeCell ref="AF28:AG28"/>
    <mergeCell ref="AH28:AI28"/>
    <mergeCell ref="P29:Q29"/>
    <mergeCell ref="R29:S29"/>
    <mergeCell ref="T29:U29"/>
    <mergeCell ref="V29:W29"/>
    <mergeCell ref="X29:Y29"/>
    <mergeCell ref="C29:G29"/>
    <mergeCell ref="H29:I29"/>
    <mergeCell ref="J29:K29"/>
    <mergeCell ref="L29:M29"/>
    <mergeCell ref="N29:O29"/>
    <mergeCell ref="AJ29:AK29"/>
    <mergeCell ref="AL29:AM29"/>
    <mergeCell ref="AN29:AO29"/>
    <mergeCell ref="AP29:AQ29"/>
    <mergeCell ref="AR29:AS29"/>
    <mergeCell ref="Z29:AA29"/>
    <mergeCell ref="AB29:AC29"/>
    <mergeCell ref="AD29:AE29"/>
    <mergeCell ref="AF29:AG29"/>
    <mergeCell ref="AH29:AI29"/>
    <mergeCell ref="P30:Q30"/>
    <mergeCell ref="R30:S30"/>
    <mergeCell ref="T30:U30"/>
    <mergeCell ref="V30:W30"/>
    <mergeCell ref="X30:Y30"/>
    <mergeCell ref="C30:G30"/>
    <mergeCell ref="H30:I30"/>
    <mergeCell ref="J30:K30"/>
    <mergeCell ref="L30:M30"/>
    <mergeCell ref="N30:O30"/>
    <mergeCell ref="AJ30:AK30"/>
    <mergeCell ref="AL30:AM30"/>
    <mergeCell ref="AN30:AO30"/>
    <mergeCell ref="AP30:AQ30"/>
    <mergeCell ref="AR30:AS30"/>
    <mergeCell ref="Z30:AA30"/>
    <mergeCell ref="AB30:AC30"/>
    <mergeCell ref="AD30:AE30"/>
    <mergeCell ref="AF30:AG30"/>
    <mergeCell ref="AH30:AI30"/>
    <mergeCell ref="P31:Q31"/>
    <mergeCell ref="R31:S31"/>
    <mergeCell ref="T31:U31"/>
    <mergeCell ref="V31:W31"/>
    <mergeCell ref="X31:Y31"/>
    <mergeCell ref="C31:G31"/>
    <mergeCell ref="H31:I31"/>
    <mergeCell ref="J31:K31"/>
    <mergeCell ref="L31:M31"/>
    <mergeCell ref="N31:O31"/>
    <mergeCell ref="AJ31:AK31"/>
    <mergeCell ref="AL31:AM31"/>
    <mergeCell ref="AN31:AO31"/>
    <mergeCell ref="AP31:AQ31"/>
    <mergeCell ref="AR31:AS31"/>
    <mergeCell ref="Z31:AA31"/>
    <mergeCell ref="AB31:AC31"/>
    <mergeCell ref="AD31:AE31"/>
    <mergeCell ref="AF31:AG31"/>
    <mergeCell ref="AH31:AI31"/>
    <mergeCell ref="P32:Q32"/>
    <mergeCell ref="R32:S32"/>
    <mergeCell ref="T32:U32"/>
    <mergeCell ref="V32:W32"/>
    <mergeCell ref="X32:Y32"/>
    <mergeCell ref="C32:G32"/>
    <mergeCell ref="H32:I32"/>
    <mergeCell ref="J32:K32"/>
    <mergeCell ref="L32:M32"/>
    <mergeCell ref="N32:O32"/>
    <mergeCell ref="AJ32:AK32"/>
    <mergeCell ref="AL32:AM32"/>
    <mergeCell ref="AN32:AO32"/>
    <mergeCell ref="AP32:AQ32"/>
    <mergeCell ref="AR32:AS32"/>
    <mergeCell ref="Z32:AA32"/>
    <mergeCell ref="AB32:AC32"/>
    <mergeCell ref="AD32:AE32"/>
    <mergeCell ref="AF32:AG32"/>
    <mergeCell ref="AH32:AI32"/>
    <mergeCell ref="AD33:AE33"/>
    <mergeCell ref="AF33:AG33"/>
    <mergeCell ref="N33:O33"/>
    <mergeCell ref="P33:Q33"/>
    <mergeCell ref="R33:S33"/>
    <mergeCell ref="T33:U33"/>
    <mergeCell ref="V33:W33"/>
    <mergeCell ref="C33:D33"/>
    <mergeCell ref="E33:G33"/>
    <mergeCell ref="H33:I33"/>
    <mergeCell ref="J33:K33"/>
    <mergeCell ref="L33:M33"/>
    <mergeCell ref="AR33:AS33"/>
    <mergeCell ref="B35:C35"/>
    <mergeCell ref="D35:F35"/>
    <mergeCell ref="G35:H35"/>
    <mergeCell ref="I35:J35"/>
    <mergeCell ref="K35:L35"/>
    <mergeCell ref="M35:N35"/>
    <mergeCell ref="O35:P35"/>
    <mergeCell ref="Q35:R35"/>
    <mergeCell ref="S35:T35"/>
    <mergeCell ref="U35:V35"/>
    <mergeCell ref="W35:X35"/>
    <mergeCell ref="Y35:Z35"/>
    <mergeCell ref="AA35:AB35"/>
    <mergeCell ref="AC35:AD35"/>
    <mergeCell ref="AE35:AF35"/>
    <mergeCell ref="AH33:AI33"/>
    <mergeCell ref="AJ33:AK33"/>
    <mergeCell ref="AL33:AM33"/>
    <mergeCell ref="AN33:AO33"/>
    <mergeCell ref="AP33:AQ33"/>
    <mergeCell ref="X33:Y33"/>
    <mergeCell ref="Z33:AA33"/>
    <mergeCell ref="AB33:AC33"/>
    <mergeCell ref="AQ35:AR35"/>
    <mergeCell ref="B36:F36"/>
    <mergeCell ref="G36:AR36"/>
    <mergeCell ref="B37:C37"/>
    <mergeCell ref="D37:F37"/>
    <mergeCell ref="G37:H37"/>
    <mergeCell ref="I37:J37"/>
    <mergeCell ref="K37:L37"/>
    <mergeCell ref="M37:N37"/>
    <mergeCell ref="O37:P37"/>
    <mergeCell ref="Q37:R37"/>
    <mergeCell ref="S37:T37"/>
    <mergeCell ref="U37:V37"/>
    <mergeCell ref="W37:X37"/>
    <mergeCell ref="Y37:Z37"/>
    <mergeCell ref="AA37:AB37"/>
    <mergeCell ref="AG35:AH35"/>
    <mergeCell ref="AI35:AJ35"/>
    <mergeCell ref="AK35:AL35"/>
    <mergeCell ref="AM35:AN35"/>
    <mergeCell ref="AO35:AP35"/>
    <mergeCell ref="AM37:AN37"/>
    <mergeCell ref="AO37:AP37"/>
    <mergeCell ref="AQ37:AR37"/>
    <mergeCell ref="B38:P38"/>
    <mergeCell ref="Q38:AB38"/>
    <mergeCell ref="AC38:AJ38"/>
    <mergeCell ref="AK38:AR38"/>
    <mergeCell ref="AC37:AD37"/>
    <mergeCell ref="AE37:AF37"/>
    <mergeCell ref="AG37:AH37"/>
    <mergeCell ref="AI37:AJ37"/>
    <mergeCell ref="AK37:AL37"/>
    <mergeCell ref="AG39:AJ39"/>
    <mergeCell ref="AK39:AN39"/>
    <mergeCell ref="AO39:AR39"/>
    <mergeCell ref="B40:F40"/>
    <mergeCell ref="G40:H40"/>
    <mergeCell ref="I40:J40"/>
    <mergeCell ref="K40:L40"/>
    <mergeCell ref="M40:N40"/>
    <mergeCell ref="O40:P40"/>
    <mergeCell ref="Q40:R40"/>
    <mergeCell ref="S40:T40"/>
    <mergeCell ref="U40:V40"/>
    <mergeCell ref="W40:X40"/>
    <mergeCell ref="Y40:Z40"/>
    <mergeCell ref="AA40:AB40"/>
    <mergeCell ref="AC40:AD40"/>
    <mergeCell ref="B39:P39"/>
    <mergeCell ref="Q39:T39"/>
    <mergeCell ref="U39:X39"/>
    <mergeCell ref="Y39:AB39"/>
    <mergeCell ref="AC39:AF39"/>
    <mergeCell ref="AO40:AP40"/>
    <mergeCell ref="AQ40:AR40"/>
    <mergeCell ref="AM40:AN40"/>
    <mergeCell ref="W41:X41"/>
    <mergeCell ref="Y41:Z41"/>
    <mergeCell ref="AA41:AB41"/>
    <mergeCell ref="AC41:AD41"/>
    <mergeCell ref="AE40:AF40"/>
    <mergeCell ref="AG40:AH40"/>
    <mergeCell ref="AI40:AJ40"/>
    <mergeCell ref="AK40:AL40"/>
    <mergeCell ref="B41:C41"/>
    <mergeCell ref="D41:F41"/>
    <mergeCell ref="G41:H41"/>
    <mergeCell ref="I41:J41"/>
    <mergeCell ref="K41:L41"/>
    <mergeCell ref="M41:N41"/>
    <mergeCell ref="O41:P41"/>
    <mergeCell ref="Q41:R41"/>
    <mergeCell ref="S41:T41"/>
    <mergeCell ref="AM42:AN42"/>
    <mergeCell ref="AO42:AP42"/>
    <mergeCell ref="AO41:AP41"/>
    <mergeCell ref="AQ41:AR41"/>
    <mergeCell ref="B42:F42"/>
    <mergeCell ref="G42:H42"/>
    <mergeCell ref="I42:J42"/>
    <mergeCell ref="K42:L42"/>
    <mergeCell ref="M42:N42"/>
    <mergeCell ref="O42:P42"/>
    <mergeCell ref="Q42:R42"/>
    <mergeCell ref="S42:T42"/>
    <mergeCell ref="U42:V42"/>
    <mergeCell ref="W42:X42"/>
    <mergeCell ref="Y42:Z42"/>
    <mergeCell ref="AA42:AB42"/>
    <mergeCell ref="AC42:AD42"/>
    <mergeCell ref="AE42:AF42"/>
    <mergeCell ref="AE41:AF41"/>
    <mergeCell ref="AG41:AH41"/>
    <mergeCell ref="AI41:AJ41"/>
    <mergeCell ref="AK41:AL41"/>
    <mergeCell ref="AM41:AN41"/>
    <mergeCell ref="U41:V41"/>
    <mergeCell ref="AI43:AJ43"/>
    <mergeCell ref="AK43:AL43"/>
    <mergeCell ref="AM43:AN43"/>
    <mergeCell ref="AO43:AP43"/>
    <mergeCell ref="AQ43:AR43"/>
    <mergeCell ref="AQ42:AR42"/>
    <mergeCell ref="B43:F43"/>
    <mergeCell ref="G43:H43"/>
    <mergeCell ref="I43:J43"/>
    <mergeCell ref="K43:L43"/>
    <mergeCell ref="M43:N43"/>
    <mergeCell ref="O43:P43"/>
    <mergeCell ref="Q43:R43"/>
    <mergeCell ref="S43:T43"/>
    <mergeCell ref="U43:V43"/>
    <mergeCell ref="W43:X43"/>
    <mergeCell ref="Y43:Z43"/>
    <mergeCell ref="AA43:AB43"/>
    <mergeCell ref="AC43:AD43"/>
    <mergeCell ref="AE43:AF43"/>
    <mergeCell ref="AG43:AH43"/>
    <mergeCell ref="AG42:AH42"/>
    <mergeCell ref="AI42:AJ42"/>
    <mergeCell ref="AK42:AL42"/>
    <mergeCell ref="O44:P44"/>
    <mergeCell ref="Q44:R44"/>
    <mergeCell ref="S44:T44"/>
    <mergeCell ref="U44:V44"/>
    <mergeCell ref="W44:X44"/>
    <mergeCell ref="B44:F44"/>
    <mergeCell ref="G44:H44"/>
    <mergeCell ref="I44:J44"/>
    <mergeCell ref="K44:L44"/>
    <mergeCell ref="M44:N44"/>
    <mergeCell ref="AI44:AJ44"/>
    <mergeCell ref="AK44:AL44"/>
    <mergeCell ref="AM44:AN44"/>
    <mergeCell ref="AO44:AP44"/>
    <mergeCell ref="AQ44:AR44"/>
    <mergeCell ref="Y44:Z44"/>
    <mergeCell ref="AA44:AB44"/>
    <mergeCell ref="AC44:AD44"/>
    <mergeCell ref="AE44:AF44"/>
    <mergeCell ref="AG44:AH44"/>
    <mergeCell ref="O45:P45"/>
    <mergeCell ref="Q45:R45"/>
    <mergeCell ref="S45:T45"/>
    <mergeCell ref="U45:V45"/>
    <mergeCell ref="W45:X45"/>
    <mergeCell ref="B45:F45"/>
    <mergeCell ref="G45:H45"/>
    <mergeCell ref="I45:J45"/>
    <mergeCell ref="K45:L45"/>
    <mergeCell ref="M45:N45"/>
    <mergeCell ref="AI45:AJ45"/>
    <mergeCell ref="AK45:AL45"/>
    <mergeCell ref="AM45:AN45"/>
    <mergeCell ref="AO45:AP45"/>
    <mergeCell ref="AQ45:AR45"/>
    <mergeCell ref="Y45:Z45"/>
    <mergeCell ref="AA45:AB45"/>
    <mergeCell ref="AC45:AD45"/>
    <mergeCell ref="AE45:AF45"/>
    <mergeCell ref="AG45:AH45"/>
    <mergeCell ref="O46:P46"/>
    <mergeCell ref="Q46:R46"/>
    <mergeCell ref="S46:T46"/>
    <mergeCell ref="U46:V46"/>
    <mergeCell ref="W46:X46"/>
    <mergeCell ref="B46:F46"/>
    <mergeCell ref="G46:H46"/>
    <mergeCell ref="I46:J46"/>
    <mergeCell ref="K46:L46"/>
    <mergeCell ref="M46:N46"/>
    <mergeCell ref="AI46:AJ46"/>
    <mergeCell ref="AK46:AL46"/>
    <mergeCell ref="AM46:AN46"/>
    <mergeCell ref="AO46:AP46"/>
    <mergeCell ref="AQ46:AR46"/>
    <mergeCell ref="Y46:Z46"/>
    <mergeCell ref="AA46:AB46"/>
    <mergeCell ref="AC46:AD46"/>
    <mergeCell ref="AE46:AF46"/>
    <mergeCell ref="AG46:AH46"/>
    <mergeCell ref="O47:P47"/>
    <mergeCell ref="Q47:R47"/>
    <mergeCell ref="S47:T47"/>
    <mergeCell ref="U47:V47"/>
    <mergeCell ref="W47:X47"/>
    <mergeCell ref="B47:F47"/>
    <mergeCell ref="G47:H47"/>
    <mergeCell ref="I47:J47"/>
    <mergeCell ref="K47:L47"/>
    <mergeCell ref="M47:N47"/>
    <mergeCell ref="AI47:AJ47"/>
    <mergeCell ref="AK47:AL47"/>
    <mergeCell ref="AM47:AN47"/>
    <mergeCell ref="AO47:AP47"/>
    <mergeCell ref="AQ47:AR47"/>
    <mergeCell ref="Y47:Z47"/>
    <mergeCell ref="AA47:AB47"/>
    <mergeCell ref="AC47:AD47"/>
    <mergeCell ref="AE47:AF47"/>
    <mergeCell ref="AG47:AH47"/>
    <mergeCell ref="O48:P48"/>
    <mergeCell ref="Q48:R48"/>
    <mergeCell ref="S48:T48"/>
    <mergeCell ref="U48:V48"/>
    <mergeCell ref="W48:X48"/>
    <mergeCell ref="B48:F48"/>
    <mergeCell ref="G48:H48"/>
    <mergeCell ref="I48:J48"/>
    <mergeCell ref="K48:L48"/>
    <mergeCell ref="M48:N48"/>
    <mergeCell ref="AI48:AJ48"/>
    <mergeCell ref="AK48:AL48"/>
    <mergeCell ref="AM48:AN48"/>
    <mergeCell ref="AO48:AP48"/>
    <mergeCell ref="AQ48:AR48"/>
    <mergeCell ref="Y48:Z48"/>
    <mergeCell ref="AA48:AB48"/>
    <mergeCell ref="AC48:AD48"/>
    <mergeCell ref="AE48:AF48"/>
    <mergeCell ref="AG48:AH48"/>
    <mergeCell ref="M49:N49"/>
    <mergeCell ref="O49:P49"/>
    <mergeCell ref="Q49:R49"/>
    <mergeCell ref="S49:T49"/>
    <mergeCell ref="U49:V49"/>
    <mergeCell ref="B49:C49"/>
    <mergeCell ref="D49:F49"/>
    <mergeCell ref="G49:H49"/>
    <mergeCell ref="I49:J49"/>
    <mergeCell ref="K49:L49"/>
    <mergeCell ref="AQ49:AR49"/>
    <mergeCell ref="AG49:AH49"/>
    <mergeCell ref="AI49:AJ49"/>
    <mergeCell ref="AK49:AL49"/>
    <mergeCell ref="AM49:AN49"/>
    <mergeCell ref="AO49:AP49"/>
    <mergeCell ref="W49:X49"/>
    <mergeCell ref="Y49:Z49"/>
    <mergeCell ref="AA49:AB49"/>
    <mergeCell ref="AC49:AD49"/>
    <mergeCell ref="AE49:AF49"/>
  </mergeCells>
  <pageMargins left="0.25" right="0.25" top="0.25" bottom="0.25" header="0.25" footer="0.25"/>
  <pageSetup scale="39" orientation="landscape" cellComments="atEnd"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X23"/>
  <sheetViews>
    <sheetView showGridLines="0" topLeftCell="A4" workbookViewId="0">
      <selection activeCell="T18" sqref="T18"/>
    </sheetView>
  </sheetViews>
  <sheetFormatPr baseColWidth="10" defaultColWidth="9.140625" defaultRowHeight="15" x14ac:dyDescent="0.25"/>
  <cols>
    <col min="1" max="1" width="1.140625" customWidth="1"/>
    <col min="2" max="2" width="31" customWidth="1"/>
    <col min="3" max="3" width="1.5703125" customWidth="1"/>
    <col min="4" max="4" width="12.140625" customWidth="1"/>
    <col min="5" max="6" width="13.7109375" customWidth="1"/>
    <col min="7" max="7" width="18.140625" customWidth="1"/>
    <col min="8" max="10" width="13.7109375" customWidth="1"/>
    <col min="11" max="11" width="18.140625" customWidth="1"/>
    <col min="12" max="12" width="13.7109375" customWidth="1"/>
    <col min="13" max="13" width="18.140625" customWidth="1"/>
    <col min="14" max="14" width="13.7109375" customWidth="1"/>
    <col min="15" max="15" width="18.140625" customWidth="1"/>
    <col min="16" max="16" width="13.7109375" customWidth="1"/>
    <col min="17" max="17" width="18.140625" customWidth="1"/>
    <col min="18" max="18" width="13.7109375" customWidth="1"/>
    <col min="19" max="19" width="18.140625" customWidth="1"/>
    <col min="20" max="20" width="13.7109375" customWidth="1"/>
    <col min="21" max="21" width="18.140625" customWidth="1"/>
    <col min="22" max="22" width="13.7109375" customWidth="1"/>
    <col min="23" max="23" width="18.140625" customWidth="1"/>
    <col min="24" max="24" width="0.28515625" customWidth="1"/>
  </cols>
  <sheetData>
    <row r="1" spans="1:24" ht="18" customHeight="1" x14ac:dyDescent="0.25">
      <c r="A1" s="333"/>
      <c r="B1" s="333"/>
      <c r="C1" s="333"/>
      <c r="D1" s="339" t="s">
        <v>0</v>
      </c>
      <c r="E1" s="333"/>
      <c r="F1" s="333"/>
      <c r="G1" s="333"/>
      <c r="H1" s="333"/>
      <c r="I1" s="333"/>
      <c r="J1" s="333"/>
      <c r="K1" s="333"/>
      <c r="L1" s="333"/>
      <c r="M1" s="333"/>
      <c r="N1" s="333"/>
      <c r="O1" s="333"/>
      <c r="P1" s="333"/>
      <c r="Q1" s="333"/>
      <c r="R1" s="333"/>
      <c r="S1" s="333"/>
      <c r="T1" s="333"/>
      <c r="U1" s="333"/>
      <c r="V1" s="333"/>
      <c r="W1" s="333"/>
      <c r="X1" s="333"/>
    </row>
    <row r="2" spans="1:24" ht="18" customHeight="1" x14ac:dyDescent="0.25">
      <c r="A2" s="333"/>
      <c r="B2" s="333"/>
      <c r="C2" s="333"/>
      <c r="D2" s="339" t="s">
        <v>1</v>
      </c>
      <c r="E2" s="333"/>
      <c r="F2" s="333"/>
      <c r="G2" s="333"/>
      <c r="H2" s="333"/>
      <c r="I2" s="333"/>
      <c r="J2" s="333"/>
      <c r="K2" s="333"/>
      <c r="L2" s="333"/>
      <c r="M2" s="333"/>
      <c r="N2" s="333"/>
      <c r="O2" s="333"/>
      <c r="P2" s="333"/>
      <c r="Q2" s="333"/>
      <c r="R2" s="333"/>
      <c r="S2" s="333"/>
      <c r="T2" s="333"/>
      <c r="U2" s="333"/>
      <c r="V2" s="333"/>
      <c r="W2" s="333"/>
      <c r="X2" s="333"/>
    </row>
    <row r="3" spans="1:24" ht="18" customHeight="1" x14ac:dyDescent="0.25">
      <c r="A3" s="333"/>
      <c r="B3" s="333"/>
      <c r="C3" s="333"/>
      <c r="D3" s="339" t="s">
        <v>2</v>
      </c>
      <c r="E3" s="333"/>
      <c r="F3" s="333"/>
      <c r="G3" s="333"/>
      <c r="H3" s="333"/>
      <c r="I3" s="333"/>
      <c r="J3" s="333"/>
      <c r="K3" s="333"/>
      <c r="L3" s="333"/>
      <c r="M3" s="333"/>
      <c r="N3" s="333"/>
      <c r="O3" s="333"/>
      <c r="P3" s="333"/>
      <c r="Q3" s="333"/>
      <c r="R3" s="333"/>
      <c r="S3" s="333"/>
      <c r="T3" s="333"/>
      <c r="U3" s="333"/>
      <c r="V3" s="333"/>
      <c r="W3" s="333"/>
      <c r="X3" s="333"/>
    </row>
    <row r="4" spans="1:24" ht="15.75" x14ac:dyDescent="0.25">
      <c r="B4" s="153" t="s">
        <v>2</v>
      </c>
      <c r="C4" s="522" t="s">
        <v>2</v>
      </c>
      <c r="D4" s="333"/>
      <c r="E4" s="181" t="s">
        <v>2</v>
      </c>
      <c r="F4" s="181" t="s">
        <v>2</v>
      </c>
      <c r="G4" s="181" t="s">
        <v>2</v>
      </c>
      <c r="H4" s="181" t="s">
        <v>2</v>
      </c>
      <c r="I4" s="181" t="s">
        <v>2</v>
      </c>
      <c r="J4" s="181" t="s">
        <v>2</v>
      </c>
      <c r="K4" s="181" t="s">
        <v>2</v>
      </c>
      <c r="L4" s="181" t="s">
        <v>2</v>
      </c>
      <c r="M4" s="181" t="s">
        <v>2</v>
      </c>
      <c r="N4" s="181" t="s">
        <v>2</v>
      </c>
      <c r="O4" s="181" t="s">
        <v>2</v>
      </c>
      <c r="P4" s="181" t="s">
        <v>2</v>
      </c>
      <c r="Q4" s="181" t="s">
        <v>2</v>
      </c>
      <c r="R4" s="181" t="s">
        <v>2</v>
      </c>
      <c r="S4" s="181" t="s">
        <v>2</v>
      </c>
      <c r="T4" s="181" t="s">
        <v>2</v>
      </c>
      <c r="U4" s="181" t="s">
        <v>2</v>
      </c>
      <c r="V4" s="181" t="s">
        <v>2</v>
      </c>
      <c r="W4" s="181" t="s">
        <v>2</v>
      </c>
    </row>
    <row r="5" spans="1:24" ht="15.75" x14ac:dyDescent="0.25">
      <c r="B5" s="153" t="s">
        <v>736</v>
      </c>
      <c r="C5" s="522" t="s">
        <v>2</v>
      </c>
      <c r="D5" s="333"/>
      <c r="E5" s="330"/>
      <c r="F5" s="181"/>
      <c r="G5" s="331"/>
      <c r="H5" s="181"/>
      <c r="I5" s="331"/>
      <c r="J5" s="329"/>
      <c r="K5" s="327"/>
      <c r="L5" s="329"/>
      <c r="M5" s="327"/>
      <c r="N5" s="329"/>
      <c r="O5" s="327"/>
      <c r="P5" s="329"/>
      <c r="Q5" s="327"/>
      <c r="R5" s="329"/>
      <c r="S5" s="327"/>
      <c r="T5" s="329"/>
      <c r="U5" s="327"/>
      <c r="V5" s="329"/>
      <c r="W5" s="327"/>
    </row>
    <row r="6" spans="1:24" x14ac:dyDescent="0.25">
      <c r="B6" s="89" t="s">
        <v>2</v>
      </c>
      <c r="C6" s="522" t="s">
        <v>2</v>
      </c>
      <c r="D6" s="333"/>
      <c r="E6" s="181" t="s">
        <v>2</v>
      </c>
      <c r="F6" s="181" t="s">
        <v>2</v>
      </c>
      <c r="G6" s="181" t="s">
        <v>2</v>
      </c>
      <c r="H6" s="181" t="s">
        <v>2</v>
      </c>
      <c r="I6" s="181" t="s">
        <v>2</v>
      </c>
      <c r="J6" s="181" t="s">
        <v>2</v>
      </c>
      <c r="K6" s="181" t="s">
        <v>2</v>
      </c>
      <c r="L6" s="181" t="s">
        <v>2</v>
      </c>
      <c r="M6" s="181" t="s">
        <v>2</v>
      </c>
      <c r="N6" s="181" t="s">
        <v>2</v>
      </c>
      <c r="O6" s="181" t="s">
        <v>2</v>
      </c>
      <c r="P6" s="181" t="s">
        <v>2</v>
      </c>
      <c r="Q6" s="181" t="s">
        <v>2</v>
      </c>
      <c r="R6" s="181" t="s">
        <v>2</v>
      </c>
      <c r="S6" s="181" t="s">
        <v>2</v>
      </c>
      <c r="T6" s="181" t="s">
        <v>2</v>
      </c>
      <c r="U6" s="181" t="s">
        <v>2</v>
      </c>
      <c r="V6" s="181" t="s">
        <v>2</v>
      </c>
      <c r="W6" s="181" t="s">
        <v>2</v>
      </c>
    </row>
    <row r="7" spans="1:24" ht="18" customHeight="1" x14ac:dyDescent="0.25">
      <c r="B7" s="470" t="s">
        <v>737</v>
      </c>
      <c r="C7" s="333"/>
      <c r="D7" s="333"/>
      <c r="E7" s="333"/>
      <c r="F7" s="333"/>
      <c r="G7" s="333"/>
      <c r="H7" s="333"/>
      <c r="I7" s="333"/>
      <c r="J7" s="521" t="s">
        <v>700</v>
      </c>
      <c r="K7" s="378"/>
      <c r="L7" s="378"/>
      <c r="M7" s="378"/>
      <c r="N7" s="378"/>
      <c r="O7" s="374"/>
      <c r="P7" s="521" t="s">
        <v>108</v>
      </c>
      <c r="Q7" s="378"/>
      <c r="R7" s="378"/>
      <c r="S7" s="374"/>
      <c r="T7" s="521" t="s">
        <v>701</v>
      </c>
      <c r="U7" s="378"/>
      <c r="V7" s="378"/>
      <c r="W7" s="374"/>
    </row>
    <row r="8" spans="1:24" ht="18" customHeight="1" x14ac:dyDescent="0.25">
      <c r="B8" s="470" t="s">
        <v>2</v>
      </c>
      <c r="C8" s="333"/>
      <c r="D8" s="333"/>
      <c r="E8" s="333"/>
      <c r="F8" s="333"/>
      <c r="G8" s="333"/>
      <c r="H8" s="333"/>
      <c r="I8" s="333"/>
      <c r="J8" s="521" t="s">
        <v>702</v>
      </c>
      <c r="K8" s="374"/>
      <c r="L8" s="521" t="s">
        <v>703</v>
      </c>
      <c r="M8" s="374"/>
      <c r="N8" s="521" t="s">
        <v>704</v>
      </c>
      <c r="O8" s="374"/>
      <c r="P8" s="521" t="s">
        <v>705</v>
      </c>
      <c r="Q8" s="374"/>
      <c r="R8" s="521" t="s">
        <v>706</v>
      </c>
      <c r="S8" s="374"/>
      <c r="T8" s="521" t="s">
        <v>707</v>
      </c>
      <c r="U8" s="374"/>
      <c r="V8" s="521" t="s">
        <v>708</v>
      </c>
      <c r="W8" s="374"/>
    </row>
    <row r="9" spans="1:24" ht="60" x14ac:dyDescent="0.25">
      <c r="B9" s="376" t="s">
        <v>732</v>
      </c>
      <c r="C9" s="378"/>
      <c r="D9" s="374"/>
      <c r="E9" s="37" t="s">
        <v>710</v>
      </c>
      <c r="F9" s="37" t="s">
        <v>721</v>
      </c>
      <c r="G9" s="37" t="s">
        <v>111</v>
      </c>
      <c r="H9" s="37" t="s">
        <v>722</v>
      </c>
      <c r="I9" s="37" t="s">
        <v>723</v>
      </c>
      <c r="J9" s="182" t="s">
        <v>710</v>
      </c>
      <c r="K9" s="182" t="s">
        <v>111</v>
      </c>
      <c r="L9" s="182" t="s">
        <v>710</v>
      </c>
      <c r="M9" s="182" t="s">
        <v>111</v>
      </c>
      <c r="N9" s="182" t="s">
        <v>710</v>
      </c>
      <c r="O9" s="182" t="s">
        <v>111</v>
      </c>
      <c r="P9" s="182" t="s">
        <v>710</v>
      </c>
      <c r="Q9" s="182" t="s">
        <v>111</v>
      </c>
      <c r="R9" s="182" t="s">
        <v>710</v>
      </c>
      <c r="S9" s="182" t="s">
        <v>111</v>
      </c>
      <c r="T9" s="182" t="s">
        <v>710</v>
      </c>
      <c r="U9" s="182" t="s">
        <v>111</v>
      </c>
      <c r="V9" s="182" t="s">
        <v>710</v>
      </c>
      <c r="W9" s="182" t="s">
        <v>111</v>
      </c>
    </row>
    <row r="10" spans="1:24" x14ac:dyDescent="0.25">
      <c r="B10" s="555" t="s">
        <v>1213</v>
      </c>
      <c r="C10" s="333"/>
      <c r="D10" s="333"/>
      <c r="E10" s="219">
        <v>580</v>
      </c>
      <c r="F10" s="220">
        <v>1.3339466421343101E-3</v>
      </c>
      <c r="G10" s="41">
        <v>8695466.0600000005</v>
      </c>
      <c r="H10" s="40">
        <v>1.3421608765623501E-3</v>
      </c>
      <c r="I10" s="41">
        <v>1196973.8799999999</v>
      </c>
      <c r="J10" s="208">
        <v>119</v>
      </c>
      <c r="K10" s="209">
        <v>1020366.12</v>
      </c>
      <c r="L10" s="208">
        <v>459</v>
      </c>
      <c r="M10" s="209">
        <v>7634438.0999999996</v>
      </c>
      <c r="N10" s="208">
        <v>2</v>
      </c>
      <c r="O10" s="209">
        <v>40661.839999999997</v>
      </c>
      <c r="P10" s="208">
        <v>207</v>
      </c>
      <c r="Q10" s="209">
        <v>3719736.99</v>
      </c>
      <c r="R10" s="208">
        <v>373</v>
      </c>
      <c r="S10" s="209">
        <v>4975729.07</v>
      </c>
      <c r="T10" s="208">
        <v>546</v>
      </c>
      <c r="U10" s="209">
        <v>7938679</v>
      </c>
      <c r="V10" s="208">
        <v>34</v>
      </c>
      <c r="W10" s="209">
        <v>756787.06</v>
      </c>
    </row>
    <row r="11" spans="1:24" x14ac:dyDescent="0.25">
      <c r="B11" s="548" t="s">
        <v>724</v>
      </c>
      <c r="C11" s="333"/>
      <c r="D11" s="333"/>
      <c r="E11" s="215">
        <v>1230</v>
      </c>
      <c r="F11" s="216">
        <v>2.8288868445262199E-3</v>
      </c>
      <c r="G11" s="217">
        <v>19036561.390000001</v>
      </c>
      <c r="H11" s="218">
        <v>2.9383276003420301E-3</v>
      </c>
      <c r="I11" s="217">
        <v>1014452.14</v>
      </c>
      <c r="J11" s="204">
        <v>286</v>
      </c>
      <c r="K11" s="203">
        <v>2568875.7599999998</v>
      </c>
      <c r="L11" s="204">
        <v>939</v>
      </c>
      <c r="M11" s="203">
        <v>16350836.77</v>
      </c>
      <c r="N11" s="204">
        <v>5</v>
      </c>
      <c r="O11" s="203">
        <v>116848.86</v>
      </c>
      <c r="P11" s="204">
        <v>380</v>
      </c>
      <c r="Q11" s="203">
        <v>7156753.9699999997</v>
      </c>
      <c r="R11" s="204">
        <v>850</v>
      </c>
      <c r="S11" s="203">
        <v>11879807.42</v>
      </c>
      <c r="T11" s="204">
        <v>1146</v>
      </c>
      <c r="U11" s="203">
        <v>17108843.460000001</v>
      </c>
      <c r="V11" s="204">
        <v>84</v>
      </c>
      <c r="W11" s="203">
        <v>1927717.93</v>
      </c>
    </row>
    <row r="12" spans="1:24" x14ac:dyDescent="0.25">
      <c r="B12" s="555" t="s">
        <v>725</v>
      </c>
      <c r="C12" s="333"/>
      <c r="D12" s="333"/>
      <c r="E12" s="219">
        <v>514</v>
      </c>
      <c r="F12" s="220">
        <v>1.18215271389144E-3</v>
      </c>
      <c r="G12" s="41">
        <v>8217624.8799999999</v>
      </c>
      <c r="H12" s="40">
        <v>1.2684052282070999E-3</v>
      </c>
      <c r="I12" s="41">
        <v>761763.45</v>
      </c>
      <c r="J12" s="208">
        <v>120</v>
      </c>
      <c r="K12" s="209">
        <v>1180527.6100000001</v>
      </c>
      <c r="L12" s="208">
        <v>391</v>
      </c>
      <c r="M12" s="209">
        <v>6973048.7000000002</v>
      </c>
      <c r="N12" s="208">
        <v>3</v>
      </c>
      <c r="O12" s="209">
        <v>64048.57</v>
      </c>
      <c r="P12" s="208">
        <v>151</v>
      </c>
      <c r="Q12" s="209">
        <v>2895173.96</v>
      </c>
      <c r="R12" s="208">
        <v>363</v>
      </c>
      <c r="S12" s="209">
        <v>5322450.92</v>
      </c>
      <c r="T12" s="208">
        <v>474</v>
      </c>
      <c r="U12" s="209">
        <v>7043127.4000000004</v>
      </c>
      <c r="V12" s="208">
        <v>40</v>
      </c>
      <c r="W12" s="209">
        <v>1174497.48</v>
      </c>
    </row>
    <row r="13" spans="1:24" x14ac:dyDescent="0.25">
      <c r="B13" s="548" t="s">
        <v>726</v>
      </c>
      <c r="C13" s="333"/>
      <c r="D13" s="333"/>
      <c r="E13" s="215">
        <v>219</v>
      </c>
      <c r="F13" s="216">
        <v>5.0367985280588801E-4</v>
      </c>
      <c r="G13" s="217">
        <v>3613053.4</v>
      </c>
      <c r="H13" s="218">
        <v>5.5768131172609999E-4</v>
      </c>
      <c r="I13" s="217">
        <v>424890.16</v>
      </c>
      <c r="J13" s="204">
        <v>54</v>
      </c>
      <c r="K13" s="203">
        <v>549721.17000000004</v>
      </c>
      <c r="L13" s="204">
        <v>164</v>
      </c>
      <c r="M13" s="203">
        <v>3029955.22</v>
      </c>
      <c r="N13" s="204">
        <v>1</v>
      </c>
      <c r="O13" s="203">
        <v>33377.01</v>
      </c>
      <c r="P13" s="204">
        <v>59</v>
      </c>
      <c r="Q13" s="203">
        <v>1266944.56</v>
      </c>
      <c r="R13" s="204">
        <v>160</v>
      </c>
      <c r="S13" s="203">
        <v>2346108.84</v>
      </c>
      <c r="T13" s="204">
        <v>199</v>
      </c>
      <c r="U13" s="203">
        <v>2970757.31</v>
      </c>
      <c r="V13" s="204">
        <v>20</v>
      </c>
      <c r="W13" s="203">
        <v>642296.09</v>
      </c>
    </row>
    <row r="14" spans="1:24" x14ac:dyDescent="0.25">
      <c r="B14" s="555" t="s">
        <v>727</v>
      </c>
      <c r="C14" s="333"/>
      <c r="D14" s="333"/>
      <c r="E14" s="219">
        <v>165</v>
      </c>
      <c r="F14" s="220">
        <v>3.7948482060717599E-4</v>
      </c>
      <c r="G14" s="41">
        <v>2487202.25</v>
      </c>
      <c r="H14" s="40">
        <v>3.8390415522452699E-4</v>
      </c>
      <c r="I14" s="41">
        <v>363107.73</v>
      </c>
      <c r="J14" s="208">
        <v>36</v>
      </c>
      <c r="K14" s="209">
        <v>381262.94</v>
      </c>
      <c r="L14" s="208">
        <v>128</v>
      </c>
      <c r="M14" s="209">
        <v>2092502.81</v>
      </c>
      <c r="N14" s="208">
        <v>1</v>
      </c>
      <c r="O14" s="209">
        <v>13436.5</v>
      </c>
      <c r="P14" s="208">
        <v>55</v>
      </c>
      <c r="Q14" s="209">
        <v>899266.06</v>
      </c>
      <c r="R14" s="208">
        <v>110</v>
      </c>
      <c r="S14" s="209">
        <v>1587936.19</v>
      </c>
      <c r="T14" s="208">
        <v>155</v>
      </c>
      <c r="U14" s="209">
        <v>2283877.29</v>
      </c>
      <c r="V14" s="208">
        <v>10</v>
      </c>
      <c r="W14" s="209">
        <v>203324.96</v>
      </c>
    </row>
    <row r="15" spans="1:24" x14ac:dyDescent="0.25">
      <c r="B15" s="548" t="s">
        <v>728</v>
      </c>
      <c r="C15" s="333"/>
      <c r="D15" s="333"/>
      <c r="E15" s="215">
        <v>99</v>
      </c>
      <c r="F15" s="216">
        <v>2.2769089236430499E-4</v>
      </c>
      <c r="G15" s="217">
        <v>1306037.8700000001</v>
      </c>
      <c r="H15" s="218">
        <v>2.0158930186461201E-4</v>
      </c>
      <c r="I15" s="217">
        <v>340623.19</v>
      </c>
      <c r="J15" s="204">
        <v>27</v>
      </c>
      <c r="K15" s="203">
        <v>230899.6</v>
      </c>
      <c r="L15" s="204">
        <v>72</v>
      </c>
      <c r="M15" s="203">
        <v>1075138.27</v>
      </c>
      <c r="N15" s="204">
        <v>0</v>
      </c>
      <c r="O15" s="203">
        <v>0</v>
      </c>
      <c r="P15" s="204">
        <v>24</v>
      </c>
      <c r="Q15" s="203">
        <v>465134.16</v>
      </c>
      <c r="R15" s="204">
        <v>75</v>
      </c>
      <c r="S15" s="203">
        <v>840903.71</v>
      </c>
      <c r="T15" s="204">
        <v>91</v>
      </c>
      <c r="U15" s="203">
        <v>1173993.27</v>
      </c>
      <c r="V15" s="204">
        <v>8</v>
      </c>
      <c r="W15" s="203">
        <v>132044.6</v>
      </c>
    </row>
    <row r="16" spans="1:24" x14ac:dyDescent="0.25">
      <c r="B16" s="555" t="s">
        <v>729</v>
      </c>
      <c r="C16" s="333"/>
      <c r="D16" s="333"/>
      <c r="E16" s="219">
        <v>289</v>
      </c>
      <c r="F16" s="220">
        <v>6.6467341306347704E-4</v>
      </c>
      <c r="G16" s="41">
        <v>4979122.62</v>
      </c>
      <c r="H16" s="40">
        <v>7.6853656078448602E-4</v>
      </c>
      <c r="I16" s="41">
        <v>1239718.29</v>
      </c>
      <c r="J16" s="208">
        <v>71</v>
      </c>
      <c r="K16" s="209">
        <v>776484.92</v>
      </c>
      <c r="L16" s="208">
        <v>218</v>
      </c>
      <c r="M16" s="209">
        <v>4202637.7</v>
      </c>
      <c r="N16" s="208">
        <v>0</v>
      </c>
      <c r="O16" s="209">
        <v>0</v>
      </c>
      <c r="P16" s="208">
        <v>83</v>
      </c>
      <c r="Q16" s="209">
        <v>1753231.67</v>
      </c>
      <c r="R16" s="208">
        <v>206</v>
      </c>
      <c r="S16" s="209">
        <v>3225890.95</v>
      </c>
      <c r="T16" s="208">
        <v>266</v>
      </c>
      <c r="U16" s="209">
        <v>4391725.7300000004</v>
      </c>
      <c r="V16" s="208">
        <v>23</v>
      </c>
      <c r="W16" s="209">
        <v>587396.89</v>
      </c>
    </row>
    <row r="17" spans="2:23" x14ac:dyDescent="0.25">
      <c r="B17" s="210" t="s">
        <v>115</v>
      </c>
      <c r="C17" s="542" t="s">
        <v>2</v>
      </c>
      <c r="D17" s="378"/>
      <c r="E17" s="221">
        <v>3096</v>
      </c>
      <c r="F17" s="222">
        <v>7.12051517939282E-3</v>
      </c>
      <c r="G17" s="223">
        <v>48335068.469999999</v>
      </c>
      <c r="H17" s="222">
        <v>7.46060503471121E-3</v>
      </c>
      <c r="I17" s="223">
        <v>5341528.84</v>
      </c>
      <c r="J17" s="213">
        <v>713</v>
      </c>
      <c r="K17" s="214">
        <v>6708138.1200000001</v>
      </c>
      <c r="L17" s="213">
        <v>2371</v>
      </c>
      <c r="M17" s="214">
        <v>41358557.57</v>
      </c>
      <c r="N17" s="213">
        <v>12</v>
      </c>
      <c r="O17" s="214">
        <v>268372.78000000003</v>
      </c>
      <c r="P17" s="213">
        <v>959</v>
      </c>
      <c r="Q17" s="214">
        <v>18156241.370000001</v>
      </c>
      <c r="R17" s="213">
        <v>2137</v>
      </c>
      <c r="S17" s="214">
        <v>30178827.100000001</v>
      </c>
      <c r="T17" s="213">
        <v>2877</v>
      </c>
      <c r="U17" s="214">
        <v>42911003.460000001</v>
      </c>
      <c r="V17" s="213">
        <v>219</v>
      </c>
      <c r="W17" s="214">
        <v>5424065.0099999998</v>
      </c>
    </row>
    <row r="18" spans="2:23" ht="14.1" customHeight="1" x14ac:dyDescent="0.25"/>
    <row r="19" spans="2:23" ht="350.65" customHeight="1" x14ac:dyDescent="0.25">
      <c r="B19" s="576"/>
      <c r="C19" s="577"/>
      <c r="D19" s="577"/>
      <c r="E19" s="577"/>
      <c r="F19" s="577"/>
      <c r="G19" s="577"/>
      <c r="H19" s="577"/>
      <c r="I19" s="577"/>
      <c r="J19" s="577"/>
      <c r="K19" s="577"/>
      <c r="L19" s="577"/>
      <c r="M19" s="577"/>
      <c r="N19" s="577"/>
      <c r="O19" s="577"/>
      <c r="P19" s="577"/>
      <c r="Q19" s="577"/>
      <c r="R19" s="577"/>
      <c r="S19" s="577"/>
      <c r="T19" s="577"/>
      <c r="U19" s="577"/>
      <c r="V19" s="577"/>
      <c r="W19" s="578"/>
    </row>
    <row r="20" spans="2:23" ht="5.0999999999999996" customHeight="1" x14ac:dyDescent="0.25"/>
    <row r="21" spans="2:23" ht="14.45" customHeight="1" x14ac:dyDescent="0.25">
      <c r="B21" s="522" t="s">
        <v>738</v>
      </c>
      <c r="C21" s="333"/>
      <c r="D21" s="333"/>
      <c r="E21" s="333"/>
      <c r="F21" s="333"/>
      <c r="G21" s="333"/>
      <c r="H21" s="333"/>
      <c r="I21" s="333"/>
      <c r="J21" s="333"/>
      <c r="K21" s="333"/>
      <c r="L21" s="333"/>
      <c r="M21" s="333"/>
      <c r="N21" s="333"/>
      <c r="O21" s="333"/>
      <c r="P21" s="333"/>
      <c r="Q21" s="333"/>
      <c r="R21" s="333"/>
      <c r="S21" s="333"/>
      <c r="T21" s="333"/>
      <c r="U21" s="333"/>
      <c r="V21" s="333"/>
      <c r="W21" s="333"/>
    </row>
    <row r="22" spans="2:23" ht="5.0999999999999996" customHeight="1" x14ac:dyDescent="0.25"/>
    <row r="23" spans="2:23" ht="370.7" customHeight="1" x14ac:dyDescent="0.25">
      <c r="B23" s="576"/>
      <c r="C23" s="577"/>
      <c r="D23" s="577"/>
      <c r="E23" s="577"/>
      <c r="F23" s="577"/>
      <c r="G23" s="577"/>
      <c r="H23" s="577"/>
      <c r="I23" s="577"/>
      <c r="J23" s="577"/>
      <c r="K23" s="577"/>
      <c r="L23" s="577"/>
      <c r="M23" s="577"/>
      <c r="N23" s="577"/>
      <c r="O23" s="577"/>
      <c r="P23" s="577"/>
      <c r="Q23" s="577"/>
      <c r="R23" s="577"/>
      <c r="S23" s="577"/>
      <c r="T23" s="577"/>
      <c r="U23" s="577"/>
      <c r="V23" s="577"/>
      <c r="W23" s="578"/>
    </row>
  </sheetData>
  <sheetProtection sheet="1" objects="1" scenarios="1"/>
  <mergeCells count="31">
    <mergeCell ref="A1:C3"/>
    <mergeCell ref="D1:X1"/>
    <mergeCell ref="D2:X2"/>
    <mergeCell ref="D3:X3"/>
    <mergeCell ref="C4:D4"/>
    <mergeCell ref="C5:D5"/>
    <mergeCell ref="C6:D6"/>
    <mergeCell ref="B7:I7"/>
    <mergeCell ref="J7:O7"/>
    <mergeCell ref="P7:S7"/>
    <mergeCell ref="T7:W7"/>
    <mergeCell ref="B8:I8"/>
    <mergeCell ref="J8:K8"/>
    <mergeCell ref="L8:M8"/>
    <mergeCell ref="N8:O8"/>
    <mergeCell ref="P8:Q8"/>
    <mergeCell ref="R8:S8"/>
    <mergeCell ref="T8:U8"/>
    <mergeCell ref="V8:W8"/>
    <mergeCell ref="B9:D9"/>
    <mergeCell ref="B10:D10"/>
    <mergeCell ref="B11:D11"/>
    <mergeCell ref="B12:D12"/>
    <mergeCell ref="B13:D13"/>
    <mergeCell ref="B21:W21"/>
    <mergeCell ref="B23:W23"/>
    <mergeCell ref="B14:D14"/>
    <mergeCell ref="B15:D15"/>
    <mergeCell ref="B16:D16"/>
    <mergeCell ref="C17:D17"/>
    <mergeCell ref="B19:W19"/>
  </mergeCells>
  <pageMargins left="0.25" right="0.25" top="0.25" bottom="0.25" header="0.25" footer="0.25"/>
  <pageSetup scale="39" orientation="landscape" cellComments="atEn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38"/>
  <sheetViews>
    <sheetView showGridLines="0" workbookViewId="0">
      <selection activeCell="T18" sqref="T18"/>
    </sheetView>
  </sheetViews>
  <sheetFormatPr baseColWidth="10" defaultColWidth="9.140625" defaultRowHeight="15" x14ac:dyDescent="0.25"/>
  <cols>
    <col min="1" max="1" width="7.140625" customWidth="1"/>
    <col min="2" max="2" width="26.42578125" customWidth="1"/>
    <col min="3" max="3" width="49" customWidth="1"/>
    <col min="4" max="4" width="0" hidden="1" customWidth="1"/>
  </cols>
  <sheetData>
    <row r="1" spans="1:3" ht="18" customHeight="1" x14ac:dyDescent="0.25">
      <c r="A1" s="333"/>
      <c r="B1" s="333"/>
      <c r="C1" s="1" t="s">
        <v>0</v>
      </c>
    </row>
    <row r="2" spans="1:3" ht="18" customHeight="1" x14ac:dyDescent="0.25">
      <c r="A2" s="333"/>
      <c r="B2" s="333"/>
      <c r="C2" s="1" t="s">
        <v>1</v>
      </c>
    </row>
    <row r="3" spans="1:3" ht="18" customHeight="1" x14ac:dyDescent="0.25">
      <c r="A3" s="333"/>
      <c r="B3" s="333"/>
      <c r="C3" s="1" t="s">
        <v>2</v>
      </c>
    </row>
    <row r="4" spans="1:3" x14ac:dyDescent="0.25">
      <c r="A4" s="7" t="s">
        <v>2</v>
      </c>
      <c r="B4" s="343" t="s">
        <v>2</v>
      </c>
      <c r="C4" s="333"/>
    </row>
    <row r="5" spans="1:3" ht="19.7" customHeight="1" x14ac:dyDescent="0.25">
      <c r="A5" s="344" t="s">
        <v>17</v>
      </c>
      <c r="B5" s="333"/>
      <c r="C5" s="345"/>
    </row>
    <row r="6" spans="1:3" x14ac:dyDescent="0.25">
      <c r="A6" s="7" t="s">
        <v>2</v>
      </c>
      <c r="B6" s="343" t="s">
        <v>2</v>
      </c>
      <c r="C6" s="333"/>
    </row>
    <row r="7" spans="1:3" ht="15.75" x14ac:dyDescent="0.25">
      <c r="A7" s="8" t="s">
        <v>18</v>
      </c>
      <c r="B7" s="346" t="s">
        <v>19</v>
      </c>
      <c r="C7" s="333"/>
    </row>
    <row r="8" spans="1:3" x14ac:dyDescent="0.25">
      <c r="A8" s="9" t="s">
        <v>20</v>
      </c>
      <c r="B8" s="341" t="s">
        <v>21</v>
      </c>
      <c r="C8" s="333"/>
    </row>
    <row r="9" spans="1:3" x14ac:dyDescent="0.25">
      <c r="A9" s="10" t="s">
        <v>22</v>
      </c>
      <c r="B9" s="342" t="s">
        <v>17</v>
      </c>
      <c r="C9" s="333"/>
    </row>
    <row r="10" spans="1:3" x14ac:dyDescent="0.25">
      <c r="A10" s="9" t="s">
        <v>23</v>
      </c>
      <c r="B10" s="341" t="s">
        <v>24</v>
      </c>
      <c r="C10" s="333"/>
    </row>
    <row r="11" spans="1:3" x14ac:dyDescent="0.25">
      <c r="A11" s="10" t="s">
        <v>25</v>
      </c>
      <c r="B11" s="342" t="s">
        <v>26</v>
      </c>
      <c r="C11" s="333"/>
    </row>
    <row r="12" spans="1:3" x14ac:dyDescent="0.25">
      <c r="A12" s="9" t="s">
        <v>27</v>
      </c>
      <c r="B12" s="341" t="s">
        <v>28</v>
      </c>
      <c r="C12" s="333"/>
    </row>
    <row r="13" spans="1:3" x14ac:dyDescent="0.25">
      <c r="A13" s="10" t="s">
        <v>29</v>
      </c>
      <c r="B13" s="342" t="s">
        <v>30</v>
      </c>
      <c r="C13" s="333"/>
    </row>
    <row r="14" spans="1:3" x14ac:dyDescent="0.25">
      <c r="A14" s="9" t="s">
        <v>31</v>
      </c>
      <c r="B14" s="341" t="s">
        <v>32</v>
      </c>
      <c r="C14" s="333"/>
    </row>
    <row r="15" spans="1:3" x14ac:dyDescent="0.25">
      <c r="A15" s="10" t="s">
        <v>33</v>
      </c>
      <c r="B15" s="342" t="s">
        <v>34</v>
      </c>
      <c r="C15" s="333"/>
    </row>
    <row r="16" spans="1:3" x14ac:dyDescent="0.25">
      <c r="A16" s="9" t="s">
        <v>35</v>
      </c>
      <c r="B16" s="341" t="s">
        <v>36</v>
      </c>
      <c r="C16" s="333"/>
    </row>
    <row r="17" spans="1:3" x14ac:dyDescent="0.25">
      <c r="A17" s="10" t="s">
        <v>37</v>
      </c>
      <c r="B17" s="342" t="s">
        <v>38</v>
      </c>
      <c r="C17" s="333"/>
    </row>
    <row r="18" spans="1:3" x14ac:dyDescent="0.25">
      <c r="A18" s="9" t="s">
        <v>39</v>
      </c>
      <c r="B18" s="341" t="s">
        <v>40</v>
      </c>
      <c r="C18" s="333"/>
    </row>
    <row r="19" spans="1:3" x14ac:dyDescent="0.25">
      <c r="A19" s="10" t="s">
        <v>41</v>
      </c>
      <c r="B19" s="342" t="s">
        <v>42</v>
      </c>
      <c r="C19" s="333"/>
    </row>
    <row r="20" spans="1:3" x14ac:dyDescent="0.25">
      <c r="A20" s="9" t="s">
        <v>43</v>
      </c>
      <c r="B20" s="341" t="s">
        <v>44</v>
      </c>
      <c r="C20" s="333"/>
    </row>
    <row r="21" spans="1:3" x14ac:dyDescent="0.25">
      <c r="A21" s="10" t="s">
        <v>45</v>
      </c>
      <c r="B21" s="342" t="s">
        <v>46</v>
      </c>
      <c r="C21" s="333"/>
    </row>
    <row r="22" spans="1:3" x14ac:dyDescent="0.25">
      <c r="A22" s="9" t="s">
        <v>47</v>
      </c>
      <c r="B22" s="341" t="s">
        <v>48</v>
      </c>
      <c r="C22" s="333"/>
    </row>
    <row r="23" spans="1:3" x14ac:dyDescent="0.25">
      <c r="A23" s="10" t="s">
        <v>49</v>
      </c>
      <c r="B23" s="342" t="s">
        <v>50</v>
      </c>
      <c r="C23" s="333"/>
    </row>
    <row r="24" spans="1:3" x14ac:dyDescent="0.25">
      <c r="A24" s="9" t="s">
        <v>51</v>
      </c>
      <c r="B24" s="341" t="s">
        <v>52</v>
      </c>
      <c r="C24" s="333"/>
    </row>
    <row r="25" spans="1:3" x14ac:dyDescent="0.25">
      <c r="A25" s="10" t="s">
        <v>53</v>
      </c>
      <c r="B25" s="342" t="s">
        <v>54</v>
      </c>
      <c r="C25" s="333"/>
    </row>
    <row r="26" spans="1:3" x14ac:dyDescent="0.25">
      <c r="A26" s="9" t="s">
        <v>55</v>
      </c>
      <c r="B26" s="341" t="s">
        <v>56</v>
      </c>
      <c r="C26" s="333"/>
    </row>
    <row r="27" spans="1:3" x14ac:dyDescent="0.25">
      <c r="A27" s="10" t="s">
        <v>57</v>
      </c>
      <c r="B27" s="342" t="s">
        <v>58</v>
      </c>
      <c r="C27" s="333"/>
    </row>
    <row r="28" spans="1:3" x14ac:dyDescent="0.25">
      <c r="A28" s="9" t="s">
        <v>59</v>
      </c>
      <c r="B28" s="341" t="s">
        <v>60</v>
      </c>
      <c r="C28" s="333"/>
    </row>
    <row r="29" spans="1:3" x14ac:dyDescent="0.25">
      <c r="A29" s="10" t="s">
        <v>61</v>
      </c>
      <c r="B29" s="342" t="s">
        <v>62</v>
      </c>
      <c r="C29" s="333"/>
    </row>
    <row r="30" spans="1:3" x14ac:dyDescent="0.25">
      <c r="A30" s="9" t="s">
        <v>63</v>
      </c>
      <c r="B30" s="341" t="s">
        <v>64</v>
      </c>
      <c r="C30" s="333"/>
    </row>
    <row r="31" spans="1:3" x14ac:dyDescent="0.25">
      <c r="A31" s="10" t="s">
        <v>65</v>
      </c>
      <c r="B31" s="342" t="s">
        <v>66</v>
      </c>
      <c r="C31" s="333"/>
    </row>
    <row r="32" spans="1:3" x14ac:dyDescent="0.25">
      <c r="A32" s="9" t="s">
        <v>67</v>
      </c>
      <c r="B32" s="341" t="s">
        <v>68</v>
      </c>
      <c r="C32" s="333"/>
    </row>
    <row r="33" spans="1:3" x14ac:dyDescent="0.25">
      <c r="A33" s="10" t="s">
        <v>69</v>
      </c>
      <c r="B33" s="342" t="s">
        <v>70</v>
      </c>
      <c r="C33" s="333"/>
    </row>
    <row r="34" spans="1:3" x14ac:dyDescent="0.25">
      <c r="A34" s="9" t="s">
        <v>71</v>
      </c>
      <c r="B34" s="341" t="s">
        <v>72</v>
      </c>
      <c r="C34" s="333"/>
    </row>
    <row r="35" spans="1:3" x14ac:dyDescent="0.25">
      <c r="A35" s="10" t="s">
        <v>73</v>
      </c>
      <c r="B35" s="342" t="s">
        <v>74</v>
      </c>
      <c r="C35" s="333"/>
    </row>
    <row r="36" spans="1:3" x14ac:dyDescent="0.25">
      <c r="A36" s="9" t="s">
        <v>75</v>
      </c>
      <c r="B36" s="341" t="s">
        <v>76</v>
      </c>
      <c r="C36" s="333"/>
    </row>
    <row r="37" spans="1:3" x14ac:dyDescent="0.25">
      <c r="A37" s="10" t="s">
        <v>77</v>
      </c>
      <c r="B37" s="342" t="s">
        <v>78</v>
      </c>
      <c r="C37" s="333"/>
    </row>
    <row r="38" spans="1:3" x14ac:dyDescent="0.25">
      <c r="A38" s="9" t="s">
        <v>79</v>
      </c>
      <c r="B38" s="341" t="s">
        <v>80</v>
      </c>
      <c r="C38" s="333"/>
    </row>
  </sheetData>
  <sheetProtection sheet="1" objects="1" scenarios="1"/>
  <mergeCells count="36">
    <mergeCell ref="A1:B3"/>
    <mergeCell ref="B4:C4"/>
    <mergeCell ref="A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8:C38"/>
    <mergeCell ref="B33:C33"/>
    <mergeCell ref="B34:C34"/>
    <mergeCell ref="B35:C35"/>
    <mergeCell ref="B36:C36"/>
    <mergeCell ref="B37:C37"/>
  </mergeCells>
  <hyperlinks>
    <hyperlink ref="B9" location="'Contents'!A4" display="Contents" xr:uid="{00000000-0004-0000-0100-000000000000}"/>
    <hyperlink ref="B8" location="'Cover'!A4" display="Cover" xr:uid="{00000000-0004-0000-0100-000001000000}"/>
    <hyperlink ref="B10" location="'Reporting Details'!A4" display="Reporting details" xr:uid="{00000000-0004-0000-0100-000002000000}"/>
    <hyperlink ref="B11" location="'Parties Overview'!A4" display="Parties overview" xr:uid="{00000000-0004-0000-0100-000003000000}"/>
    <hyperlink ref="B12" location="'Transaction Events I'!A4" display="Transaction events I" xr:uid="{00000000-0004-0000-0100-000004000000}"/>
    <hyperlink ref="B13" location="'Transaction Events II'!A4" display="Transaction events II" xr:uid="{00000000-0004-0000-0100-000005000000}"/>
    <hyperlink ref="B14" location="'Transaction Events III'!A4" display="Transaction events III" xr:uid="{00000000-0004-0000-0100-000006000000}"/>
    <hyperlink ref="B15" location="'Notes I'!A4" display="Notes I" xr:uid="{00000000-0004-0000-0100-000007000000}"/>
    <hyperlink ref="B16" location="'Notes II'!A4" display="Notes II" xr:uid="{00000000-0004-0000-0100-000008000000}"/>
    <hyperlink ref="B17" location="'Credit Enhancement'!A4" display="Credit Enhancement" xr:uid="{00000000-0004-0000-0100-000009000000}"/>
    <hyperlink ref="B18" location="'Swaps &amp; Order of Priority'!A4" display="Swaps &amp; Order of Priority" xr:uid="{00000000-0004-0000-0100-00000A000000}"/>
    <hyperlink ref="B19" location="'Retention'!A4" display="Retention" xr:uid="{00000000-0004-0000-0100-00000B000000}"/>
    <hyperlink ref="B20" location="'Amortisation profile I'!A4" display="Amortisation profile I" xr:uid="{00000000-0004-0000-0100-00000C000000}"/>
    <hyperlink ref="B21" location="'Amortisation profile II'!A4" display="Amortisation profile II" xr:uid="{00000000-0004-0000-0100-00000D000000}"/>
    <hyperlink ref="B22" location="'Run out schedule I'!A4" display="Run out schedule I" xr:uid="{00000000-0004-0000-0100-00000E000000}"/>
    <hyperlink ref="B23" location="'Run out schedule II'!A4" display="Run out schedule II" xr:uid="{00000000-0004-0000-0100-00000F000000}"/>
    <hyperlink ref="B24" location="'Outstanding Contracts'!A4" display="Outstanding contracts" xr:uid="{00000000-0004-0000-0100-000010000000}"/>
    <hyperlink ref="B25" location="'Delinquencies &amp; Defaults I'!A4" display="Delinquencies &amp; defaults I" xr:uid="{00000000-0004-0000-0100-000011000000}"/>
    <hyperlink ref="B26" location="'Delinquencies &amp; Defaults II'!A4" display="Delinquencies &amp; defaults II" xr:uid="{00000000-0004-0000-0100-000012000000}"/>
    <hyperlink ref="B27" location="'Defaults &amp; Recoveries'!A4" display="Defaults &amp; Recoveries" xr:uid="{00000000-0004-0000-0100-000013000000}"/>
    <hyperlink ref="B28" location="'Write-Offs'!A4" display="Write-Offs" xr:uid="{00000000-0004-0000-0100-000014000000}"/>
    <hyperlink ref="B29" location="'Prepayments'!A4" display="Prepayments" xr:uid="{00000000-0004-0000-0100-000015000000}"/>
    <hyperlink ref="B30" location="'Pool Data I'!A4" display="Pool data I" xr:uid="{00000000-0004-0000-0100-000016000000}"/>
    <hyperlink ref="B31" location="'Pool Data II'!A4" display="Pool data II" xr:uid="{00000000-0004-0000-0100-000017000000}"/>
    <hyperlink ref="B32" location="'Pool Data III'!A4" display="Pool data III" xr:uid="{00000000-0004-0000-0100-000018000000}"/>
    <hyperlink ref="B33" location="'Pool Data IV'!A4" display="Pool data IV" xr:uid="{00000000-0004-0000-0100-000019000000}"/>
    <hyperlink ref="B34" location="'Pool Data V'!A4" display="Pool data V" xr:uid="{00000000-0004-0000-0100-00001A000000}"/>
    <hyperlink ref="B35" location="'Pool Data VI'!A4" display="Pool data VI" xr:uid="{00000000-0004-0000-0100-00001B000000}"/>
    <hyperlink ref="B36" location="'Pool Data VII'!A4" display="Pool Data VII" xr:uid="{00000000-0004-0000-0100-00001C000000}"/>
    <hyperlink ref="B37" location="'Pool Data VIII'!A4" display="Pool Data VIII" xr:uid="{00000000-0004-0000-0100-00001D000000}"/>
    <hyperlink ref="B38" location="'Supplementary UK Information'!A4" display="Supplementary UK Information" xr:uid="{00000000-0004-0000-0100-00001E000000}"/>
  </hyperlinks>
  <pageMargins left="0.25" right="0.25" top="0.25" bottom="0.25" header="0.25" footer="0.25"/>
  <pageSetup orientation="portrait" cellComments="atEnd"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L18"/>
  <sheetViews>
    <sheetView showGridLines="0" workbookViewId="0">
      <selection activeCell="T18" sqref="T18"/>
    </sheetView>
  </sheetViews>
  <sheetFormatPr baseColWidth="10" defaultColWidth="9.140625" defaultRowHeight="15" x14ac:dyDescent="0.25"/>
  <cols>
    <col min="1" max="1" width="1.7109375" customWidth="1"/>
    <col min="2" max="2" width="24.7109375" customWidth="1"/>
    <col min="3" max="3" width="7.140625" customWidth="1"/>
    <col min="4" max="4" width="6.5703125" customWidth="1"/>
    <col min="5" max="5" width="13.7109375" customWidth="1"/>
    <col min="6" max="12" width="17.85546875" customWidth="1"/>
  </cols>
  <sheetData>
    <row r="1" spans="1:12" ht="18" customHeight="1" x14ac:dyDescent="0.25">
      <c r="A1" s="333"/>
      <c r="B1" s="333"/>
      <c r="C1" s="333"/>
      <c r="D1" s="339" t="s">
        <v>0</v>
      </c>
      <c r="E1" s="333"/>
      <c r="F1" s="333"/>
      <c r="G1" s="333"/>
      <c r="H1" s="333"/>
      <c r="I1" s="333"/>
      <c r="J1" s="333"/>
      <c r="K1" s="333"/>
      <c r="L1" s="333"/>
    </row>
    <row r="2" spans="1:12" ht="18" customHeight="1" x14ac:dyDescent="0.25">
      <c r="A2" s="333"/>
      <c r="B2" s="333"/>
      <c r="C2" s="333"/>
      <c r="D2" s="339" t="s">
        <v>1</v>
      </c>
      <c r="E2" s="333"/>
      <c r="F2" s="333"/>
      <c r="G2" s="333"/>
      <c r="H2" s="333"/>
      <c r="I2" s="333"/>
      <c r="J2" s="333"/>
      <c r="K2" s="333"/>
      <c r="L2" s="333"/>
    </row>
    <row r="3" spans="1:12" ht="18" customHeight="1" x14ac:dyDescent="0.25">
      <c r="A3" s="333"/>
      <c r="B3" s="333"/>
      <c r="C3" s="333"/>
      <c r="D3" s="339" t="s">
        <v>2</v>
      </c>
      <c r="E3" s="333"/>
      <c r="F3" s="333"/>
      <c r="G3" s="333"/>
      <c r="H3" s="333"/>
      <c r="I3" s="333"/>
      <c r="J3" s="333"/>
      <c r="K3" s="333"/>
      <c r="L3" s="333"/>
    </row>
    <row r="4" spans="1:12" ht="1.1499999999999999" customHeight="1" x14ac:dyDescent="0.25"/>
    <row r="5" spans="1:12" ht="34.9" customHeight="1" x14ac:dyDescent="0.25">
      <c r="B5" s="340" t="s">
        <v>739</v>
      </c>
      <c r="C5" s="333"/>
      <c r="D5" s="333"/>
      <c r="E5" s="333"/>
      <c r="F5" s="333"/>
      <c r="G5" s="333"/>
      <c r="H5" s="333"/>
      <c r="I5" s="333"/>
      <c r="J5" s="333"/>
      <c r="K5" s="333"/>
      <c r="L5" s="333"/>
    </row>
    <row r="6" spans="1:12" ht="0" hidden="1" customHeight="1" x14ac:dyDescent="0.25"/>
    <row r="7" spans="1:12" x14ac:dyDescent="0.25">
      <c r="B7" s="199" t="s">
        <v>2</v>
      </c>
      <c r="C7" s="568" t="s">
        <v>2</v>
      </c>
      <c r="D7" s="333"/>
      <c r="E7" s="200" t="s">
        <v>2</v>
      </c>
      <c r="F7" s="200" t="s">
        <v>2</v>
      </c>
      <c r="G7" s="200" t="s">
        <v>2</v>
      </c>
      <c r="H7" s="200" t="s">
        <v>2</v>
      </c>
      <c r="I7" s="200" t="s">
        <v>2</v>
      </c>
      <c r="J7" s="200" t="s">
        <v>2</v>
      </c>
      <c r="K7" s="200" t="s">
        <v>2</v>
      </c>
      <c r="L7" s="200" t="s">
        <v>2</v>
      </c>
    </row>
    <row r="8" spans="1:12" ht="60" x14ac:dyDescent="0.25">
      <c r="B8" s="37" t="s">
        <v>700</v>
      </c>
      <c r="C8" s="586" t="s">
        <v>108</v>
      </c>
      <c r="D8" s="374"/>
      <c r="E8" s="201" t="s">
        <v>710</v>
      </c>
      <c r="F8" s="201" t="s">
        <v>740</v>
      </c>
      <c r="G8" s="201" t="s">
        <v>741</v>
      </c>
      <c r="H8" s="201" t="s">
        <v>742</v>
      </c>
      <c r="I8" s="201" t="s">
        <v>743</v>
      </c>
      <c r="J8" s="201" t="s">
        <v>744</v>
      </c>
      <c r="K8" s="201" t="s">
        <v>745</v>
      </c>
      <c r="L8" s="201" t="s">
        <v>746</v>
      </c>
    </row>
    <row r="9" spans="1:12" x14ac:dyDescent="0.25">
      <c r="B9" s="205" t="s">
        <v>702</v>
      </c>
      <c r="C9" s="555" t="s">
        <v>705</v>
      </c>
      <c r="D9" s="333"/>
      <c r="E9" s="206">
        <v>279</v>
      </c>
      <c r="F9" s="207">
        <v>2516437.15</v>
      </c>
      <c r="G9" s="207">
        <v>2505311.3199999998</v>
      </c>
      <c r="H9" s="207">
        <v>1812904.94</v>
      </c>
      <c r="I9" s="207">
        <v>626349.99</v>
      </c>
      <c r="J9" s="207">
        <v>619877.98</v>
      </c>
      <c r="K9" s="207">
        <v>77182.22</v>
      </c>
      <c r="L9" s="207">
        <v>72528.399999999994</v>
      </c>
    </row>
    <row r="10" spans="1:12" x14ac:dyDescent="0.25">
      <c r="B10" s="224" t="s">
        <v>702</v>
      </c>
      <c r="C10" s="548" t="s">
        <v>706</v>
      </c>
      <c r="D10" s="333"/>
      <c r="E10" s="202">
        <v>2808</v>
      </c>
      <c r="F10" s="203">
        <v>17202063.039999999</v>
      </c>
      <c r="G10" s="203">
        <v>17806978.379999999</v>
      </c>
      <c r="H10" s="203">
        <v>11698331.68</v>
      </c>
      <c r="I10" s="203">
        <v>5078214.24</v>
      </c>
      <c r="J10" s="203">
        <v>5691607.3499999996</v>
      </c>
      <c r="K10" s="203">
        <v>425517.12</v>
      </c>
      <c r="L10" s="203">
        <v>417039.35</v>
      </c>
    </row>
    <row r="11" spans="1:12" x14ac:dyDescent="0.25">
      <c r="B11" s="210" t="s">
        <v>747</v>
      </c>
      <c r="C11" s="542" t="s">
        <v>2</v>
      </c>
      <c r="D11" s="378"/>
      <c r="E11" s="211">
        <v>3087</v>
      </c>
      <c r="F11" s="212">
        <v>19718500.190000001</v>
      </c>
      <c r="G11" s="212">
        <v>20312289.699999999</v>
      </c>
      <c r="H11" s="212">
        <v>13511236.619999999</v>
      </c>
      <c r="I11" s="212">
        <v>5704564.2300000004</v>
      </c>
      <c r="J11" s="212">
        <v>6311485.3300000001</v>
      </c>
      <c r="K11" s="212">
        <v>502699.34</v>
      </c>
      <c r="L11" s="212">
        <v>489567.75</v>
      </c>
    </row>
    <row r="12" spans="1:12" x14ac:dyDescent="0.25">
      <c r="B12" s="205" t="s">
        <v>703</v>
      </c>
      <c r="C12" s="555" t="s">
        <v>705</v>
      </c>
      <c r="D12" s="333"/>
      <c r="E12" s="206">
        <v>9250</v>
      </c>
      <c r="F12" s="207">
        <v>113138750.2</v>
      </c>
      <c r="G12" s="207">
        <v>111501333.28</v>
      </c>
      <c r="H12" s="207">
        <v>69267649.890000001</v>
      </c>
      <c r="I12" s="207">
        <v>43026297.880000003</v>
      </c>
      <c r="J12" s="207">
        <v>41486686.869999997</v>
      </c>
      <c r="K12" s="207">
        <v>844802.43</v>
      </c>
      <c r="L12" s="207">
        <v>746996.52</v>
      </c>
    </row>
    <row r="13" spans="1:12" x14ac:dyDescent="0.25">
      <c r="B13" s="224" t="s">
        <v>703</v>
      </c>
      <c r="C13" s="548" t="s">
        <v>706</v>
      </c>
      <c r="D13" s="333"/>
      <c r="E13" s="202">
        <v>4616</v>
      </c>
      <c r="F13" s="203">
        <v>56937032.270000003</v>
      </c>
      <c r="G13" s="203">
        <v>58835936.240000002</v>
      </c>
      <c r="H13" s="203">
        <v>36775538.689999998</v>
      </c>
      <c r="I13" s="203">
        <v>18756288.059999999</v>
      </c>
      <c r="J13" s="203">
        <v>20693290.690000001</v>
      </c>
      <c r="K13" s="203">
        <v>1405205.52</v>
      </c>
      <c r="L13" s="203">
        <v>1367106.86</v>
      </c>
    </row>
    <row r="14" spans="1:12" x14ac:dyDescent="0.25">
      <c r="B14" s="210" t="s">
        <v>748</v>
      </c>
      <c r="C14" s="542" t="s">
        <v>2</v>
      </c>
      <c r="D14" s="378"/>
      <c r="E14" s="211">
        <v>13866</v>
      </c>
      <c r="F14" s="212">
        <v>170075782.47</v>
      </c>
      <c r="G14" s="212">
        <v>170337269.52000001</v>
      </c>
      <c r="H14" s="212">
        <v>106043188.58</v>
      </c>
      <c r="I14" s="212">
        <v>61782585.939999998</v>
      </c>
      <c r="J14" s="212">
        <v>62179977.560000002</v>
      </c>
      <c r="K14" s="212">
        <v>2250007.9500000002</v>
      </c>
      <c r="L14" s="212">
        <v>2114103.38</v>
      </c>
    </row>
    <row r="15" spans="1:12" x14ac:dyDescent="0.25">
      <c r="B15" s="205" t="s">
        <v>1104</v>
      </c>
      <c r="C15" s="555" t="s">
        <v>705</v>
      </c>
      <c r="D15" s="333"/>
      <c r="E15" s="310">
        <v>0</v>
      </c>
      <c r="F15" s="310">
        <v>0</v>
      </c>
      <c r="G15" s="311">
        <v>0</v>
      </c>
      <c r="H15" s="311">
        <v>0</v>
      </c>
      <c r="I15" s="311">
        <v>0</v>
      </c>
      <c r="J15" s="311">
        <v>0</v>
      </c>
      <c r="K15" s="311">
        <v>0</v>
      </c>
      <c r="L15" s="311">
        <v>0</v>
      </c>
    </row>
    <row r="16" spans="1:12" x14ac:dyDescent="0.25">
      <c r="B16" s="318"/>
      <c r="C16" s="593" t="s">
        <v>706</v>
      </c>
      <c r="D16" s="594"/>
      <c r="E16" s="319">
        <v>0</v>
      </c>
      <c r="F16" s="319">
        <v>0</v>
      </c>
      <c r="G16" s="320">
        <v>0</v>
      </c>
      <c r="H16" s="320">
        <v>0</v>
      </c>
      <c r="I16" s="320">
        <v>0</v>
      </c>
      <c r="J16" s="320">
        <v>0</v>
      </c>
      <c r="K16" s="320">
        <v>0</v>
      </c>
      <c r="L16" s="320">
        <v>0</v>
      </c>
    </row>
    <row r="17" spans="2:12" x14ac:dyDescent="0.25">
      <c r="B17" s="312" t="s">
        <v>1212</v>
      </c>
      <c r="C17" s="589"/>
      <c r="D17" s="590"/>
      <c r="E17" s="313">
        <v>0</v>
      </c>
      <c r="F17" s="314">
        <v>0</v>
      </c>
      <c r="G17" s="314">
        <v>0</v>
      </c>
      <c r="H17" s="314">
        <v>0</v>
      </c>
      <c r="I17" s="314">
        <v>0</v>
      </c>
      <c r="J17" s="314">
        <v>0</v>
      </c>
      <c r="K17" s="314">
        <v>0</v>
      </c>
      <c r="L17" s="314">
        <v>0</v>
      </c>
    </row>
    <row r="18" spans="2:12" x14ac:dyDescent="0.25">
      <c r="B18" s="315" t="s">
        <v>115</v>
      </c>
      <c r="C18" s="591"/>
      <c r="D18" s="592"/>
      <c r="E18" s="316">
        <v>16953</v>
      </c>
      <c r="F18" s="317">
        <v>189794282.66</v>
      </c>
      <c r="G18" s="317">
        <v>190649559.22</v>
      </c>
      <c r="H18" s="317">
        <v>119554425.2</v>
      </c>
      <c r="I18" s="317">
        <v>67487150.170000002</v>
      </c>
      <c r="J18" s="317">
        <v>68491462.890000001</v>
      </c>
      <c r="K18" s="317">
        <v>2752707.29</v>
      </c>
      <c r="L18" s="317">
        <v>2603671.13</v>
      </c>
    </row>
  </sheetData>
  <sheetProtection sheet="1" objects="1" scenarios="1"/>
  <mergeCells count="17">
    <mergeCell ref="A1:C3"/>
    <mergeCell ref="D1:L1"/>
    <mergeCell ref="D2:L2"/>
    <mergeCell ref="D3:L3"/>
    <mergeCell ref="B5:L5"/>
    <mergeCell ref="C7:D7"/>
    <mergeCell ref="C8:D8"/>
    <mergeCell ref="C9:D9"/>
    <mergeCell ref="C10:D10"/>
    <mergeCell ref="C11:D11"/>
    <mergeCell ref="C17:D17"/>
    <mergeCell ref="C18:D18"/>
    <mergeCell ref="C12:D12"/>
    <mergeCell ref="C13:D13"/>
    <mergeCell ref="C14:D14"/>
    <mergeCell ref="C15:D15"/>
    <mergeCell ref="C16:D16"/>
  </mergeCells>
  <pageMargins left="0.25" right="0.25" top="0.25" bottom="0.25" header="0.25" footer="0.25"/>
  <pageSetup scale="74" orientation="landscape" cellComments="atEnd"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I146"/>
  <sheetViews>
    <sheetView showGridLines="0" workbookViewId="0">
      <selection activeCell="T18" sqref="T18"/>
    </sheetView>
  </sheetViews>
  <sheetFormatPr baseColWidth="10" defaultColWidth="9.140625" defaultRowHeight="15" x14ac:dyDescent="0.25"/>
  <cols>
    <col min="1" max="1" width="23.140625" customWidth="1"/>
    <col min="2" max="2" width="8.7109375" customWidth="1"/>
    <col min="3" max="3" width="1.7109375" customWidth="1"/>
    <col min="4" max="4" width="4.85546875" customWidth="1"/>
    <col min="5" max="5" width="15.140625" customWidth="1"/>
    <col min="6" max="6" width="9.140625" customWidth="1"/>
    <col min="7" max="7" width="8.42578125" customWidth="1"/>
    <col min="8" max="8" width="13.7109375" customWidth="1"/>
    <col min="9" max="9" width="20" customWidth="1"/>
    <col min="10" max="10" width="0" hidden="1" customWidth="1"/>
  </cols>
  <sheetData>
    <row r="1" spans="1:9" ht="18" customHeight="1" x14ac:dyDescent="0.25">
      <c r="A1" s="333"/>
      <c r="B1" s="333"/>
      <c r="C1" s="333"/>
      <c r="D1" s="339" t="s">
        <v>0</v>
      </c>
      <c r="E1" s="333"/>
      <c r="F1" s="333"/>
      <c r="G1" s="333"/>
      <c r="H1" s="333"/>
      <c r="I1" s="333"/>
    </row>
    <row r="2" spans="1:9" ht="18" customHeight="1" x14ac:dyDescent="0.25">
      <c r="A2" s="333"/>
      <c r="B2" s="333"/>
      <c r="C2" s="333"/>
      <c r="D2" s="339" t="s">
        <v>1</v>
      </c>
      <c r="E2" s="333"/>
      <c r="F2" s="333"/>
      <c r="G2" s="333"/>
      <c r="H2" s="333"/>
      <c r="I2" s="333"/>
    </row>
    <row r="3" spans="1:9" ht="18" customHeight="1" x14ac:dyDescent="0.25">
      <c r="A3" s="333"/>
      <c r="B3" s="333"/>
      <c r="C3" s="333"/>
      <c r="D3" s="339" t="s">
        <v>2</v>
      </c>
      <c r="E3" s="333"/>
      <c r="F3" s="333"/>
      <c r="G3" s="333"/>
      <c r="H3" s="333"/>
      <c r="I3" s="333"/>
    </row>
    <row r="4" spans="1:9" x14ac:dyDescent="0.25">
      <c r="A4" s="483" t="s">
        <v>2</v>
      </c>
      <c r="B4" s="333"/>
      <c r="C4" s="483" t="s">
        <v>2</v>
      </c>
      <c r="D4" s="333"/>
      <c r="E4" s="333"/>
      <c r="F4" s="615" t="s">
        <v>2</v>
      </c>
      <c r="G4" s="333"/>
      <c r="H4" s="152" t="s">
        <v>2</v>
      </c>
      <c r="I4" s="152" t="s">
        <v>2</v>
      </c>
    </row>
    <row r="5" spans="1:9" x14ac:dyDescent="0.25">
      <c r="A5" s="482" t="s">
        <v>749</v>
      </c>
      <c r="B5" s="333"/>
      <c r="C5" s="482" t="s">
        <v>2</v>
      </c>
      <c r="D5" s="333"/>
      <c r="E5" s="333"/>
      <c r="F5" s="615" t="s">
        <v>2</v>
      </c>
      <c r="G5" s="333"/>
      <c r="H5" s="152" t="s">
        <v>2</v>
      </c>
      <c r="I5" s="152" t="s">
        <v>2</v>
      </c>
    </row>
    <row r="6" spans="1:9" x14ac:dyDescent="0.25">
      <c r="A6" s="483" t="s">
        <v>2</v>
      </c>
      <c r="B6" s="333"/>
      <c r="C6" s="483" t="s">
        <v>2</v>
      </c>
      <c r="D6" s="333"/>
      <c r="E6" s="333"/>
      <c r="F6" s="615" t="s">
        <v>2</v>
      </c>
      <c r="G6" s="333"/>
      <c r="H6" s="152" t="s">
        <v>2</v>
      </c>
      <c r="I6" s="152" t="s">
        <v>2</v>
      </c>
    </row>
    <row r="7" spans="1:9" ht="38.25" customHeight="1" x14ac:dyDescent="0.25">
      <c r="A7" s="478" t="s">
        <v>750</v>
      </c>
      <c r="B7" s="401"/>
      <c r="C7" s="478" t="s">
        <v>155</v>
      </c>
      <c r="D7" s="400"/>
      <c r="E7" s="401"/>
      <c r="F7" s="478" t="s">
        <v>751</v>
      </c>
      <c r="G7" s="401"/>
      <c r="H7" s="225" t="s">
        <v>2</v>
      </c>
      <c r="I7" s="225" t="s">
        <v>2</v>
      </c>
    </row>
    <row r="8" spans="1:9" x14ac:dyDescent="0.25">
      <c r="A8" s="555" t="s">
        <v>93</v>
      </c>
      <c r="B8" s="333"/>
      <c r="C8" s="613">
        <v>948</v>
      </c>
      <c r="D8" s="333"/>
      <c r="E8" s="333"/>
      <c r="F8" s="614">
        <v>94922.3</v>
      </c>
      <c r="G8" s="594"/>
      <c r="H8" s="225" t="s">
        <v>2</v>
      </c>
      <c r="I8" s="225" t="s">
        <v>2</v>
      </c>
    </row>
    <row r="9" spans="1:9" x14ac:dyDescent="0.25">
      <c r="A9" s="608" t="s">
        <v>2</v>
      </c>
      <c r="B9" s="333"/>
      <c r="C9" s="608" t="s">
        <v>2</v>
      </c>
      <c r="D9" s="333"/>
      <c r="E9" s="333"/>
      <c r="F9" s="609" t="s">
        <v>2</v>
      </c>
      <c r="G9" s="333"/>
      <c r="H9" s="225" t="s">
        <v>2</v>
      </c>
      <c r="I9" s="225" t="s">
        <v>2</v>
      </c>
    </row>
    <row r="10" spans="1:9" x14ac:dyDescent="0.25">
      <c r="A10" s="610" t="s">
        <v>192</v>
      </c>
      <c r="B10" s="333"/>
      <c r="C10" s="333"/>
      <c r="D10" s="333"/>
      <c r="E10" s="333"/>
      <c r="F10" s="611">
        <v>5.5500000000000001E-5</v>
      </c>
      <c r="G10" s="612"/>
      <c r="H10" s="225" t="s">
        <v>2</v>
      </c>
      <c r="I10" s="225" t="s">
        <v>2</v>
      </c>
    </row>
    <row r="11" spans="1:9" x14ac:dyDescent="0.25">
      <c r="A11" s="608" t="s">
        <v>2</v>
      </c>
      <c r="B11" s="333"/>
      <c r="C11" s="608" t="s">
        <v>2</v>
      </c>
      <c r="D11" s="333"/>
      <c r="E11" s="333"/>
      <c r="F11" s="609" t="s">
        <v>2</v>
      </c>
      <c r="G11" s="333"/>
      <c r="H11" s="225" t="s">
        <v>2</v>
      </c>
      <c r="I11" s="225" t="s">
        <v>2</v>
      </c>
    </row>
    <row r="12" spans="1:9" x14ac:dyDescent="0.25">
      <c r="A12" s="480" t="s">
        <v>183</v>
      </c>
      <c r="B12" s="400"/>
      <c r="C12" s="400"/>
      <c r="D12" s="400"/>
      <c r="E12" s="401"/>
      <c r="F12" s="478" t="s">
        <v>184</v>
      </c>
      <c r="G12" s="401"/>
      <c r="H12" s="225" t="s">
        <v>2</v>
      </c>
      <c r="I12" s="225" t="s">
        <v>2</v>
      </c>
    </row>
    <row r="13" spans="1:9" ht="15" customHeight="1" x14ac:dyDescent="0.25">
      <c r="A13" s="388" t="s">
        <v>93</v>
      </c>
      <c r="B13" s="378"/>
      <c r="C13" s="378"/>
      <c r="D13" s="378"/>
      <c r="E13" s="374"/>
      <c r="F13" s="606">
        <v>1.4600000000000001E-5</v>
      </c>
      <c r="G13" s="607"/>
      <c r="H13" s="225" t="s">
        <v>2</v>
      </c>
      <c r="I13" s="225" t="s">
        <v>2</v>
      </c>
    </row>
    <row r="14" spans="1:9" x14ac:dyDescent="0.25">
      <c r="A14" s="389" t="s">
        <v>180</v>
      </c>
      <c r="B14" s="378"/>
      <c r="C14" s="378"/>
      <c r="D14" s="378"/>
      <c r="E14" s="374"/>
      <c r="F14" s="605" t="s">
        <v>191</v>
      </c>
      <c r="G14" s="374"/>
      <c r="H14" s="225" t="s">
        <v>2</v>
      </c>
      <c r="I14" s="225" t="s">
        <v>2</v>
      </c>
    </row>
    <row r="15" spans="1:9" x14ac:dyDescent="0.25">
      <c r="A15" s="388" t="s">
        <v>188</v>
      </c>
      <c r="B15" s="378"/>
      <c r="C15" s="378"/>
      <c r="D15" s="378"/>
      <c r="E15" s="374"/>
      <c r="F15" s="473" t="s">
        <v>189</v>
      </c>
      <c r="G15" s="374"/>
      <c r="H15" s="225" t="s">
        <v>2</v>
      </c>
      <c r="I15" s="225" t="s">
        <v>2</v>
      </c>
    </row>
    <row r="16" spans="1:9" x14ac:dyDescent="0.25">
      <c r="A16" s="389" t="s">
        <v>752</v>
      </c>
      <c r="B16" s="378"/>
      <c r="C16" s="378"/>
      <c r="D16" s="378"/>
      <c r="E16" s="374"/>
      <c r="F16" s="605" t="s">
        <v>753</v>
      </c>
      <c r="G16" s="374"/>
      <c r="H16" s="225" t="s">
        <v>2</v>
      </c>
      <c r="I16" s="225" t="s">
        <v>2</v>
      </c>
    </row>
    <row r="17" spans="1:9" x14ac:dyDescent="0.25">
      <c r="A17" s="388" t="s">
        <v>754</v>
      </c>
      <c r="B17" s="378"/>
      <c r="C17" s="378"/>
      <c r="D17" s="378"/>
      <c r="E17" s="374"/>
      <c r="F17" s="473" t="s">
        <v>755</v>
      </c>
      <c r="G17" s="374"/>
      <c r="H17" s="225" t="s">
        <v>2</v>
      </c>
      <c r="I17" s="225" t="s">
        <v>2</v>
      </c>
    </row>
    <row r="18" spans="1:9" x14ac:dyDescent="0.25">
      <c r="A18" s="389" t="s">
        <v>756</v>
      </c>
      <c r="B18" s="378"/>
      <c r="C18" s="378"/>
      <c r="D18" s="378"/>
      <c r="E18" s="374"/>
      <c r="F18" s="605" t="s">
        <v>757</v>
      </c>
      <c r="G18" s="374"/>
      <c r="H18" s="225" t="s">
        <v>2</v>
      </c>
      <c r="I18" s="225" t="s">
        <v>2</v>
      </c>
    </row>
    <row r="19" spans="1:9" x14ac:dyDescent="0.25">
      <c r="A19" s="388" t="s">
        <v>758</v>
      </c>
      <c r="B19" s="378"/>
      <c r="C19" s="378"/>
      <c r="D19" s="378"/>
      <c r="E19" s="374"/>
      <c r="F19" s="473" t="s">
        <v>759</v>
      </c>
      <c r="G19" s="374"/>
      <c r="H19" s="225" t="s">
        <v>2</v>
      </c>
      <c r="I19" s="225" t="s">
        <v>2</v>
      </c>
    </row>
    <row r="20" spans="1:9" x14ac:dyDescent="0.25">
      <c r="A20" s="389" t="s">
        <v>760</v>
      </c>
      <c r="B20" s="378"/>
      <c r="C20" s="378"/>
      <c r="D20" s="378"/>
      <c r="E20" s="374"/>
      <c r="F20" s="605" t="s">
        <v>761</v>
      </c>
      <c r="G20" s="374"/>
      <c r="H20" s="225" t="s">
        <v>2</v>
      </c>
      <c r="I20" s="225" t="s">
        <v>2</v>
      </c>
    </row>
    <row r="21" spans="1:9" x14ac:dyDescent="0.25">
      <c r="A21" s="388" t="s">
        <v>83</v>
      </c>
      <c r="B21" s="378"/>
      <c r="C21" s="378"/>
      <c r="D21" s="378"/>
      <c r="E21" s="374"/>
      <c r="F21" s="473" t="s">
        <v>762</v>
      </c>
      <c r="G21" s="374"/>
      <c r="H21" s="225" t="s">
        <v>2</v>
      </c>
      <c r="I21" s="225" t="s">
        <v>2</v>
      </c>
    </row>
    <row r="22" spans="1:9" x14ac:dyDescent="0.25">
      <c r="A22" s="389" t="s">
        <v>763</v>
      </c>
      <c r="B22" s="378"/>
      <c r="C22" s="378"/>
      <c r="D22" s="378"/>
      <c r="E22" s="374"/>
      <c r="F22" s="605" t="s">
        <v>764</v>
      </c>
      <c r="G22" s="374"/>
      <c r="H22" s="225" t="s">
        <v>2</v>
      </c>
      <c r="I22" s="225" t="s">
        <v>2</v>
      </c>
    </row>
    <row r="23" spans="1:9" x14ac:dyDescent="0.25">
      <c r="A23" s="388" t="s">
        <v>765</v>
      </c>
      <c r="B23" s="378"/>
      <c r="C23" s="378"/>
      <c r="D23" s="378"/>
      <c r="E23" s="374"/>
      <c r="F23" s="473" t="s">
        <v>766</v>
      </c>
      <c r="G23" s="374"/>
      <c r="H23" s="225" t="s">
        <v>2</v>
      </c>
      <c r="I23" s="225" t="s">
        <v>2</v>
      </c>
    </row>
    <row r="24" spans="1:9" x14ac:dyDescent="0.25">
      <c r="A24" s="389" t="s">
        <v>767</v>
      </c>
      <c r="B24" s="378"/>
      <c r="C24" s="378"/>
      <c r="D24" s="378"/>
      <c r="E24" s="374"/>
      <c r="F24" s="605" t="s">
        <v>768</v>
      </c>
      <c r="G24" s="374"/>
      <c r="H24" s="225" t="s">
        <v>2</v>
      </c>
      <c r="I24" s="225" t="s">
        <v>2</v>
      </c>
    </row>
    <row r="25" spans="1:9" ht="0" hidden="1" customHeight="1" x14ac:dyDescent="0.25"/>
    <row r="26" spans="1:9" ht="7.15" customHeight="1" x14ac:dyDescent="0.25"/>
    <row r="27" spans="1:9" ht="18" customHeight="1" x14ac:dyDescent="0.25">
      <c r="A27" s="158" t="s">
        <v>2</v>
      </c>
      <c r="B27" s="478" t="s">
        <v>96</v>
      </c>
      <c r="C27" s="400"/>
      <c r="D27" s="400"/>
      <c r="E27" s="400"/>
      <c r="F27" s="401"/>
      <c r="G27" s="478" t="s">
        <v>769</v>
      </c>
      <c r="H27" s="400"/>
      <c r="I27" s="401"/>
    </row>
    <row r="28" spans="1:9" ht="36.75" customHeight="1" x14ac:dyDescent="0.25">
      <c r="A28" s="154" t="s">
        <v>96</v>
      </c>
      <c r="B28" s="478" t="s">
        <v>155</v>
      </c>
      <c r="C28" s="400"/>
      <c r="D28" s="401"/>
      <c r="E28" s="478" t="s">
        <v>751</v>
      </c>
      <c r="F28" s="401"/>
      <c r="G28" s="478" t="s">
        <v>155</v>
      </c>
      <c r="H28" s="401"/>
      <c r="I28" s="154" t="s">
        <v>751</v>
      </c>
    </row>
    <row r="29" spans="1:9" x14ac:dyDescent="0.25">
      <c r="A29" s="64" t="s">
        <v>93</v>
      </c>
      <c r="B29" s="595">
        <v>948</v>
      </c>
      <c r="C29" s="378"/>
      <c r="D29" s="374"/>
      <c r="E29" s="603">
        <v>94922.3</v>
      </c>
      <c r="F29" s="604"/>
      <c r="G29" s="595">
        <v>187021</v>
      </c>
      <c r="H29" s="374"/>
      <c r="I29" s="51">
        <v>253396856.93800017</v>
      </c>
    </row>
    <row r="30" spans="1:9" x14ac:dyDescent="0.25">
      <c r="A30" s="66" t="s">
        <v>180</v>
      </c>
      <c r="B30" s="599">
        <v>444</v>
      </c>
      <c r="C30" s="378"/>
      <c r="D30" s="374"/>
      <c r="E30" s="600">
        <v>55150.25</v>
      </c>
      <c r="F30" s="374"/>
      <c r="G30" s="599">
        <v>186073</v>
      </c>
      <c r="H30" s="374"/>
      <c r="I30" s="157">
        <v>253301934.63999999</v>
      </c>
    </row>
    <row r="31" spans="1:9" x14ac:dyDescent="0.25">
      <c r="A31" s="64" t="s">
        <v>188</v>
      </c>
      <c r="B31" s="595">
        <v>974</v>
      </c>
      <c r="C31" s="378"/>
      <c r="D31" s="374"/>
      <c r="E31" s="601">
        <v>-37219.03</v>
      </c>
      <c r="F31" s="374"/>
      <c r="G31" s="595">
        <v>185629</v>
      </c>
      <c r="H31" s="374"/>
      <c r="I31" s="51">
        <v>253246784.38999999</v>
      </c>
    </row>
    <row r="32" spans="1:9" x14ac:dyDescent="0.25">
      <c r="A32" s="66" t="s">
        <v>752</v>
      </c>
      <c r="B32" s="599">
        <v>965</v>
      </c>
      <c r="C32" s="378"/>
      <c r="D32" s="374"/>
      <c r="E32" s="600">
        <v>118354.81</v>
      </c>
      <c r="F32" s="374"/>
      <c r="G32" s="599">
        <v>184655</v>
      </c>
      <c r="H32" s="374"/>
      <c r="I32" s="157">
        <v>253284003.41999999</v>
      </c>
    </row>
    <row r="33" spans="1:9" x14ac:dyDescent="0.25">
      <c r="A33" s="64" t="s">
        <v>754</v>
      </c>
      <c r="B33" s="595">
        <v>921</v>
      </c>
      <c r="C33" s="378"/>
      <c r="D33" s="374"/>
      <c r="E33" s="596">
        <v>931024.77</v>
      </c>
      <c r="F33" s="374"/>
      <c r="G33" s="595">
        <v>183690</v>
      </c>
      <c r="H33" s="374"/>
      <c r="I33" s="51">
        <v>253165648.61000001</v>
      </c>
    </row>
    <row r="34" spans="1:9" x14ac:dyDescent="0.25">
      <c r="A34" s="66" t="s">
        <v>756</v>
      </c>
      <c r="B34" s="599">
        <v>1060</v>
      </c>
      <c r="C34" s="378"/>
      <c r="D34" s="374"/>
      <c r="E34" s="600">
        <v>513271.21</v>
      </c>
      <c r="F34" s="374"/>
      <c r="G34" s="599">
        <v>182769</v>
      </c>
      <c r="H34" s="374"/>
      <c r="I34" s="157">
        <v>252234623.84</v>
      </c>
    </row>
    <row r="35" spans="1:9" x14ac:dyDescent="0.25">
      <c r="A35" s="64" t="s">
        <v>758</v>
      </c>
      <c r="B35" s="595">
        <v>1024</v>
      </c>
      <c r="C35" s="378"/>
      <c r="D35" s="374"/>
      <c r="E35" s="596">
        <v>505080.03</v>
      </c>
      <c r="F35" s="374"/>
      <c r="G35" s="595">
        <v>181709</v>
      </c>
      <c r="H35" s="374"/>
      <c r="I35" s="51">
        <v>251721352.63</v>
      </c>
    </row>
    <row r="36" spans="1:9" x14ac:dyDescent="0.25">
      <c r="A36" s="66" t="s">
        <v>760</v>
      </c>
      <c r="B36" s="599">
        <v>1100</v>
      </c>
      <c r="C36" s="378"/>
      <c r="D36" s="374"/>
      <c r="E36" s="600">
        <v>230136.38</v>
      </c>
      <c r="F36" s="374"/>
      <c r="G36" s="599">
        <v>180685</v>
      </c>
      <c r="H36" s="374"/>
      <c r="I36" s="157">
        <v>251216272.59999999</v>
      </c>
    </row>
    <row r="37" spans="1:9" x14ac:dyDescent="0.25">
      <c r="A37" s="64" t="s">
        <v>83</v>
      </c>
      <c r="B37" s="595">
        <v>1038</v>
      </c>
      <c r="C37" s="378"/>
      <c r="D37" s="374"/>
      <c r="E37" s="596">
        <v>360393.88</v>
      </c>
      <c r="F37" s="374"/>
      <c r="G37" s="595">
        <v>179585</v>
      </c>
      <c r="H37" s="374"/>
      <c r="I37" s="51">
        <v>250986136.22</v>
      </c>
    </row>
    <row r="38" spans="1:9" x14ac:dyDescent="0.25">
      <c r="A38" s="66" t="s">
        <v>763</v>
      </c>
      <c r="B38" s="599">
        <v>1127</v>
      </c>
      <c r="C38" s="378"/>
      <c r="D38" s="374"/>
      <c r="E38" s="600">
        <v>844107.16</v>
      </c>
      <c r="F38" s="374"/>
      <c r="G38" s="599">
        <v>178547</v>
      </c>
      <c r="H38" s="374"/>
      <c r="I38" s="157">
        <v>250625742.34</v>
      </c>
    </row>
    <row r="39" spans="1:9" x14ac:dyDescent="0.25">
      <c r="A39" s="64" t="s">
        <v>765</v>
      </c>
      <c r="B39" s="595">
        <v>1155</v>
      </c>
      <c r="C39" s="378"/>
      <c r="D39" s="374"/>
      <c r="E39" s="596">
        <v>908776.55</v>
      </c>
      <c r="F39" s="374"/>
      <c r="G39" s="595">
        <v>177420</v>
      </c>
      <c r="H39" s="374"/>
      <c r="I39" s="51">
        <v>249781635.18000001</v>
      </c>
    </row>
    <row r="40" spans="1:9" x14ac:dyDescent="0.25">
      <c r="A40" s="66" t="s">
        <v>767</v>
      </c>
      <c r="B40" s="599">
        <v>1084</v>
      </c>
      <c r="C40" s="378"/>
      <c r="D40" s="374"/>
      <c r="E40" s="602">
        <v>-113609.06</v>
      </c>
      <c r="F40" s="374"/>
      <c r="G40" s="599">
        <v>176265</v>
      </c>
      <c r="H40" s="374"/>
      <c r="I40" s="157">
        <v>248872858.63</v>
      </c>
    </row>
    <row r="41" spans="1:9" x14ac:dyDescent="0.25">
      <c r="A41" s="64" t="s">
        <v>770</v>
      </c>
      <c r="B41" s="595">
        <v>1126</v>
      </c>
      <c r="C41" s="378"/>
      <c r="D41" s="374"/>
      <c r="E41" s="596">
        <v>208584.32000000001</v>
      </c>
      <c r="F41" s="374"/>
      <c r="G41" s="595">
        <v>175181</v>
      </c>
      <c r="H41" s="374"/>
      <c r="I41" s="51">
        <v>248986467.69</v>
      </c>
    </row>
    <row r="42" spans="1:9" x14ac:dyDescent="0.25">
      <c r="A42" s="66" t="s">
        <v>771</v>
      </c>
      <c r="B42" s="599">
        <v>1195</v>
      </c>
      <c r="C42" s="378"/>
      <c r="D42" s="374"/>
      <c r="E42" s="600">
        <v>198335.4</v>
      </c>
      <c r="F42" s="374"/>
      <c r="G42" s="599">
        <v>174055</v>
      </c>
      <c r="H42" s="374"/>
      <c r="I42" s="157">
        <v>248777883.37</v>
      </c>
    </row>
    <row r="43" spans="1:9" x14ac:dyDescent="0.25">
      <c r="A43" s="64" t="s">
        <v>772</v>
      </c>
      <c r="B43" s="595">
        <v>1171</v>
      </c>
      <c r="C43" s="378"/>
      <c r="D43" s="374"/>
      <c r="E43" s="596">
        <v>837305.79</v>
      </c>
      <c r="F43" s="374"/>
      <c r="G43" s="595">
        <v>172860</v>
      </c>
      <c r="H43" s="374"/>
      <c r="I43" s="51">
        <v>248579547.97</v>
      </c>
    </row>
    <row r="44" spans="1:9" x14ac:dyDescent="0.25">
      <c r="A44" s="66" t="s">
        <v>773</v>
      </c>
      <c r="B44" s="599">
        <v>1351</v>
      </c>
      <c r="C44" s="378"/>
      <c r="D44" s="374"/>
      <c r="E44" s="600">
        <v>275567.62</v>
      </c>
      <c r="F44" s="374"/>
      <c r="G44" s="599">
        <v>171689</v>
      </c>
      <c r="H44" s="374"/>
      <c r="I44" s="157">
        <v>247742242.18000001</v>
      </c>
    </row>
    <row r="45" spans="1:9" x14ac:dyDescent="0.25">
      <c r="A45" s="64" t="s">
        <v>774</v>
      </c>
      <c r="B45" s="595">
        <v>1165</v>
      </c>
      <c r="C45" s="378"/>
      <c r="D45" s="374"/>
      <c r="E45" s="596">
        <v>45472.65</v>
      </c>
      <c r="F45" s="374"/>
      <c r="G45" s="595">
        <v>170338</v>
      </c>
      <c r="H45" s="374"/>
      <c r="I45" s="51">
        <v>247466674.56</v>
      </c>
    </row>
    <row r="46" spans="1:9" x14ac:dyDescent="0.25">
      <c r="A46" s="66" t="s">
        <v>775</v>
      </c>
      <c r="B46" s="599">
        <v>1373</v>
      </c>
      <c r="C46" s="378"/>
      <c r="D46" s="374"/>
      <c r="E46" s="600">
        <v>1229306.29</v>
      </c>
      <c r="F46" s="374"/>
      <c r="G46" s="599">
        <v>169173</v>
      </c>
      <c r="H46" s="374"/>
      <c r="I46" s="157">
        <v>247421201.91</v>
      </c>
    </row>
    <row r="47" spans="1:9" x14ac:dyDescent="0.25">
      <c r="A47" s="64" t="s">
        <v>776</v>
      </c>
      <c r="B47" s="595">
        <v>1092</v>
      </c>
      <c r="C47" s="378"/>
      <c r="D47" s="374"/>
      <c r="E47" s="596">
        <v>747555.23</v>
      </c>
      <c r="F47" s="374"/>
      <c r="G47" s="595">
        <v>167800</v>
      </c>
      <c r="H47" s="374"/>
      <c r="I47" s="51">
        <v>246191895.62</v>
      </c>
    </row>
    <row r="48" spans="1:9" x14ac:dyDescent="0.25">
      <c r="A48" s="66" t="s">
        <v>777</v>
      </c>
      <c r="B48" s="599">
        <v>1305</v>
      </c>
      <c r="C48" s="378"/>
      <c r="D48" s="374"/>
      <c r="E48" s="602">
        <v>-240911.34</v>
      </c>
      <c r="F48" s="374"/>
      <c r="G48" s="599">
        <v>166708</v>
      </c>
      <c r="H48" s="374"/>
      <c r="I48" s="157">
        <v>245444340.38999999</v>
      </c>
    </row>
    <row r="49" spans="1:9" x14ac:dyDescent="0.25">
      <c r="A49" s="64" t="s">
        <v>778</v>
      </c>
      <c r="B49" s="595">
        <v>1514</v>
      </c>
      <c r="C49" s="378"/>
      <c r="D49" s="374"/>
      <c r="E49" s="601">
        <v>-303326.28000000003</v>
      </c>
      <c r="F49" s="374"/>
      <c r="G49" s="595">
        <v>165403</v>
      </c>
      <c r="H49" s="374"/>
      <c r="I49" s="51">
        <v>245685251.72999999</v>
      </c>
    </row>
    <row r="50" spans="1:9" x14ac:dyDescent="0.25">
      <c r="A50" s="66" t="s">
        <v>779</v>
      </c>
      <c r="B50" s="599">
        <v>1481</v>
      </c>
      <c r="C50" s="378"/>
      <c r="D50" s="374"/>
      <c r="E50" s="600">
        <v>463572.78</v>
      </c>
      <c r="F50" s="374"/>
      <c r="G50" s="599">
        <v>163889</v>
      </c>
      <c r="H50" s="374"/>
      <c r="I50" s="157">
        <v>245988578.00999999</v>
      </c>
    </row>
    <row r="51" spans="1:9" x14ac:dyDescent="0.25">
      <c r="A51" s="64" t="s">
        <v>780</v>
      </c>
      <c r="B51" s="595">
        <v>1654</v>
      </c>
      <c r="C51" s="378"/>
      <c r="D51" s="374"/>
      <c r="E51" s="601">
        <v>-491596.09</v>
      </c>
      <c r="F51" s="374"/>
      <c r="G51" s="595">
        <v>162408</v>
      </c>
      <c r="H51" s="374"/>
      <c r="I51" s="51">
        <v>245525005.22999999</v>
      </c>
    </row>
    <row r="52" spans="1:9" x14ac:dyDescent="0.25">
      <c r="A52" s="66" t="s">
        <v>781</v>
      </c>
      <c r="B52" s="599">
        <v>1893</v>
      </c>
      <c r="C52" s="378"/>
      <c r="D52" s="374"/>
      <c r="E52" s="602">
        <v>-847987.94</v>
      </c>
      <c r="F52" s="374"/>
      <c r="G52" s="599">
        <v>160754</v>
      </c>
      <c r="H52" s="374"/>
      <c r="I52" s="157">
        <v>246016601.31999999</v>
      </c>
    </row>
    <row r="53" spans="1:9" x14ac:dyDescent="0.25">
      <c r="A53" s="64" t="s">
        <v>782</v>
      </c>
      <c r="B53" s="595">
        <v>2505</v>
      </c>
      <c r="C53" s="378"/>
      <c r="D53" s="374"/>
      <c r="E53" s="601">
        <v>-1336299.1200000001</v>
      </c>
      <c r="F53" s="374"/>
      <c r="G53" s="595">
        <v>158861</v>
      </c>
      <c r="H53" s="374"/>
      <c r="I53" s="51">
        <v>246864589.25999999</v>
      </c>
    </row>
    <row r="54" spans="1:9" x14ac:dyDescent="0.25">
      <c r="A54" s="66" t="s">
        <v>783</v>
      </c>
      <c r="B54" s="599">
        <v>2507</v>
      </c>
      <c r="C54" s="378"/>
      <c r="D54" s="374"/>
      <c r="E54" s="600">
        <v>71719.47</v>
      </c>
      <c r="F54" s="374"/>
      <c r="G54" s="599">
        <v>156356</v>
      </c>
      <c r="H54" s="374"/>
      <c r="I54" s="157">
        <v>248200888.38</v>
      </c>
    </row>
    <row r="55" spans="1:9" x14ac:dyDescent="0.25">
      <c r="A55" s="64" t="s">
        <v>784</v>
      </c>
      <c r="B55" s="595">
        <v>2801</v>
      </c>
      <c r="C55" s="378"/>
      <c r="D55" s="374"/>
      <c r="E55" s="596">
        <v>1376500.63</v>
      </c>
      <c r="F55" s="374"/>
      <c r="G55" s="595">
        <v>153849</v>
      </c>
      <c r="H55" s="374"/>
      <c r="I55" s="51">
        <v>248129168.91</v>
      </c>
    </row>
    <row r="56" spans="1:9" x14ac:dyDescent="0.25">
      <c r="A56" s="66" t="s">
        <v>785</v>
      </c>
      <c r="B56" s="599">
        <v>3082</v>
      </c>
      <c r="C56" s="378"/>
      <c r="D56" s="374"/>
      <c r="E56" s="600">
        <v>3101008.38</v>
      </c>
      <c r="F56" s="374"/>
      <c r="G56" s="599">
        <v>151048</v>
      </c>
      <c r="H56" s="374"/>
      <c r="I56" s="157">
        <v>246752668.28</v>
      </c>
    </row>
    <row r="57" spans="1:9" x14ac:dyDescent="0.25">
      <c r="A57" s="64" t="s">
        <v>786</v>
      </c>
      <c r="B57" s="595">
        <v>2367</v>
      </c>
      <c r="C57" s="378"/>
      <c r="D57" s="374"/>
      <c r="E57" s="596">
        <v>2580120.4300000002</v>
      </c>
      <c r="F57" s="374"/>
      <c r="G57" s="595">
        <v>147966</v>
      </c>
      <c r="H57" s="374"/>
      <c r="I57" s="51">
        <v>243651659.90000001</v>
      </c>
    </row>
    <row r="58" spans="1:9" x14ac:dyDescent="0.25">
      <c r="A58" s="66" t="s">
        <v>787</v>
      </c>
      <c r="B58" s="599">
        <v>1709</v>
      </c>
      <c r="C58" s="378"/>
      <c r="D58" s="374"/>
      <c r="E58" s="600">
        <v>1161389.8</v>
      </c>
      <c r="F58" s="374"/>
      <c r="G58" s="599">
        <v>145599</v>
      </c>
      <c r="H58" s="374"/>
      <c r="I58" s="157">
        <v>241071539.47</v>
      </c>
    </row>
    <row r="59" spans="1:9" x14ac:dyDescent="0.25">
      <c r="A59" s="64" t="s">
        <v>788</v>
      </c>
      <c r="B59" s="595">
        <v>1390</v>
      </c>
      <c r="C59" s="378"/>
      <c r="D59" s="374"/>
      <c r="E59" s="596">
        <v>95538.23</v>
      </c>
      <c r="F59" s="374"/>
      <c r="G59" s="595">
        <v>143890</v>
      </c>
      <c r="H59" s="374"/>
      <c r="I59" s="51">
        <v>239910149.66999999</v>
      </c>
    </row>
    <row r="60" spans="1:9" x14ac:dyDescent="0.25">
      <c r="A60" s="66" t="s">
        <v>789</v>
      </c>
      <c r="B60" s="599">
        <v>1673</v>
      </c>
      <c r="C60" s="378"/>
      <c r="D60" s="374"/>
      <c r="E60" s="600">
        <v>1035210.19</v>
      </c>
      <c r="F60" s="374"/>
      <c r="G60" s="599">
        <v>142500</v>
      </c>
      <c r="H60" s="374"/>
      <c r="I60" s="157">
        <v>239814611.44</v>
      </c>
    </row>
    <row r="61" spans="1:9" x14ac:dyDescent="0.25">
      <c r="A61" s="64" t="s">
        <v>790</v>
      </c>
      <c r="B61" s="595">
        <v>2458</v>
      </c>
      <c r="C61" s="378"/>
      <c r="D61" s="374"/>
      <c r="E61" s="596">
        <v>2286549.71</v>
      </c>
      <c r="F61" s="374"/>
      <c r="G61" s="595">
        <v>140827</v>
      </c>
      <c r="H61" s="374"/>
      <c r="I61" s="51">
        <v>238779401.25</v>
      </c>
    </row>
    <row r="62" spans="1:9" x14ac:dyDescent="0.25">
      <c r="A62" s="66" t="s">
        <v>791</v>
      </c>
      <c r="B62" s="599">
        <v>3106</v>
      </c>
      <c r="C62" s="378"/>
      <c r="D62" s="374"/>
      <c r="E62" s="600">
        <v>5285687.3600000003</v>
      </c>
      <c r="F62" s="374"/>
      <c r="G62" s="599">
        <v>138369</v>
      </c>
      <c r="H62" s="374"/>
      <c r="I62" s="157">
        <v>236492851.53999999</v>
      </c>
    </row>
    <row r="63" spans="1:9" x14ac:dyDescent="0.25">
      <c r="A63" s="64" t="s">
        <v>792</v>
      </c>
      <c r="B63" s="595">
        <v>3818</v>
      </c>
      <c r="C63" s="378"/>
      <c r="D63" s="374"/>
      <c r="E63" s="596">
        <v>6510198.8700000001</v>
      </c>
      <c r="F63" s="374"/>
      <c r="G63" s="595">
        <v>135263</v>
      </c>
      <c r="H63" s="374"/>
      <c r="I63" s="51">
        <v>231207164.18000001</v>
      </c>
    </row>
    <row r="64" spans="1:9" x14ac:dyDescent="0.25">
      <c r="A64" s="66" t="s">
        <v>793</v>
      </c>
      <c r="B64" s="599">
        <v>2293</v>
      </c>
      <c r="C64" s="378"/>
      <c r="D64" s="374"/>
      <c r="E64" s="600">
        <v>2747205.91</v>
      </c>
      <c r="F64" s="374"/>
      <c r="G64" s="599">
        <v>131445</v>
      </c>
      <c r="H64" s="374"/>
      <c r="I64" s="157">
        <v>224696965.31</v>
      </c>
    </row>
    <row r="65" spans="1:9" x14ac:dyDescent="0.25">
      <c r="A65" s="64" t="s">
        <v>794</v>
      </c>
      <c r="B65" s="595">
        <v>1300</v>
      </c>
      <c r="C65" s="378"/>
      <c r="D65" s="374"/>
      <c r="E65" s="596">
        <v>1509023.21</v>
      </c>
      <c r="F65" s="374"/>
      <c r="G65" s="595">
        <v>129152</v>
      </c>
      <c r="H65" s="374"/>
      <c r="I65" s="51">
        <v>221949759.40000001</v>
      </c>
    </row>
    <row r="66" spans="1:9" x14ac:dyDescent="0.25">
      <c r="A66" s="66" t="s">
        <v>795</v>
      </c>
      <c r="B66" s="599">
        <v>982</v>
      </c>
      <c r="C66" s="378"/>
      <c r="D66" s="374"/>
      <c r="E66" s="600">
        <v>368223.76</v>
      </c>
      <c r="F66" s="374"/>
      <c r="G66" s="599">
        <v>127852</v>
      </c>
      <c r="H66" s="374"/>
      <c r="I66" s="157">
        <v>220440736.19</v>
      </c>
    </row>
    <row r="67" spans="1:9" x14ac:dyDescent="0.25">
      <c r="A67" s="64" t="s">
        <v>796</v>
      </c>
      <c r="B67" s="595">
        <v>896</v>
      </c>
      <c r="C67" s="378"/>
      <c r="D67" s="374"/>
      <c r="E67" s="596">
        <v>598443.63</v>
      </c>
      <c r="F67" s="374"/>
      <c r="G67" s="595">
        <v>126870</v>
      </c>
      <c r="H67" s="374"/>
      <c r="I67" s="51">
        <v>220072512.43000001</v>
      </c>
    </row>
    <row r="68" spans="1:9" x14ac:dyDescent="0.25">
      <c r="A68" s="66" t="s">
        <v>797</v>
      </c>
      <c r="B68" s="599">
        <v>2187</v>
      </c>
      <c r="C68" s="378"/>
      <c r="D68" s="374"/>
      <c r="E68" s="600">
        <v>4385823.1239999998</v>
      </c>
      <c r="F68" s="374"/>
      <c r="G68" s="599">
        <v>125974</v>
      </c>
      <c r="H68" s="374"/>
      <c r="I68" s="157">
        <v>219474068.80000001</v>
      </c>
    </row>
    <row r="69" spans="1:9" x14ac:dyDescent="0.25">
      <c r="A69" s="64" t="s">
        <v>798</v>
      </c>
      <c r="B69" s="595">
        <v>3251</v>
      </c>
      <c r="C69" s="378"/>
      <c r="D69" s="374"/>
      <c r="E69" s="596">
        <v>7198911.4620000003</v>
      </c>
      <c r="F69" s="374"/>
      <c r="G69" s="595">
        <v>123787</v>
      </c>
      <c r="H69" s="374"/>
      <c r="I69" s="51">
        <v>215088245.66999999</v>
      </c>
    </row>
    <row r="70" spans="1:9" x14ac:dyDescent="0.25">
      <c r="A70" s="66" t="s">
        <v>799</v>
      </c>
      <c r="B70" s="599">
        <v>2756</v>
      </c>
      <c r="C70" s="378"/>
      <c r="D70" s="374"/>
      <c r="E70" s="600">
        <v>5447534.449</v>
      </c>
      <c r="F70" s="374"/>
      <c r="G70" s="599">
        <v>120536</v>
      </c>
      <c r="H70" s="374"/>
      <c r="I70" s="157">
        <v>207889334.21000001</v>
      </c>
    </row>
    <row r="71" spans="1:9" x14ac:dyDescent="0.25">
      <c r="A71" s="64" t="s">
        <v>800</v>
      </c>
      <c r="B71" s="595">
        <v>1764</v>
      </c>
      <c r="C71" s="378"/>
      <c r="D71" s="374"/>
      <c r="E71" s="596">
        <v>3005471.5970000001</v>
      </c>
      <c r="F71" s="374"/>
      <c r="G71" s="595">
        <v>117780</v>
      </c>
      <c r="H71" s="374"/>
      <c r="I71" s="51">
        <v>202441799.75999999</v>
      </c>
    </row>
    <row r="72" spans="1:9" x14ac:dyDescent="0.25">
      <c r="A72" s="66" t="s">
        <v>801</v>
      </c>
      <c r="B72" s="599">
        <v>3112</v>
      </c>
      <c r="C72" s="378"/>
      <c r="D72" s="374"/>
      <c r="E72" s="600">
        <v>6645565.1359999999</v>
      </c>
      <c r="F72" s="374"/>
      <c r="G72" s="599">
        <v>116016</v>
      </c>
      <c r="H72" s="374"/>
      <c r="I72" s="157">
        <v>199436328.16999999</v>
      </c>
    </row>
    <row r="73" spans="1:9" x14ac:dyDescent="0.25">
      <c r="A73" s="64" t="s">
        <v>802</v>
      </c>
      <c r="B73" s="595">
        <v>2492</v>
      </c>
      <c r="C73" s="378"/>
      <c r="D73" s="374"/>
      <c r="E73" s="596">
        <v>4922848.6100000003</v>
      </c>
      <c r="F73" s="374"/>
      <c r="G73" s="595">
        <v>112904</v>
      </c>
      <c r="H73" s="374"/>
      <c r="I73" s="51">
        <v>192790763.03</v>
      </c>
    </row>
    <row r="74" spans="1:9" x14ac:dyDescent="0.25">
      <c r="A74" s="66" t="s">
        <v>803</v>
      </c>
      <c r="B74" s="599">
        <v>2779</v>
      </c>
      <c r="C74" s="378"/>
      <c r="D74" s="374"/>
      <c r="E74" s="600">
        <v>7224989.9699999997</v>
      </c>
      <c r="F74" s="374"/>
      <c r="G74" s="599">
        <v>110412</v>
      </c>
      <c r="H74" s="374"/>
      <c r="I74" s="157">
        <v>187867914.41999999</v>
      </c>
    </row>
    <row r="75" spans="1:9" x14ac:dyDescent="0.25">
      <c r="A75" s="64" t="s">
        <v>804</v>
      </c>
      <c r="B75" s="595">
        <v>2674</v>
      </c>
      <c r="C75" s="378"/>
      <c r="D75" s="374"/>
      <c r="E75" s="596">
        <v>6408715.8200000003</v>
      </c>
      <c r="F75" s="374"/>
      <c r="G75" s="595">
        <v>107633</v>
      </c>
      <c r="H75" s="374"/>
      <c r="I75" s="51">
        <v>180642924.44999999</v>
      </c>
    </row>
    <row r="76" spans="1:9" x14ac:dyDescent="0.25">
      <c r="A76" s="66" t="s">
        <v>805</v>
      </c>
      <c r="B76" s="599">
        <v>2479</v>
      </c>
      <c r="C76" s="378"/>
      <c r="D76" s="374"/>
      <c r="E76" s="600">
        <v>6750696.1500000004</v>
      </c>
      <c r="F76" s="374"/>
      <c r="G76" s="599">
        <v>104959</v>
      </c>
      <c r="H76" s="374"/>
      <c r="I76" s="157">
        <v>174234208.63</v>
      </c>
    </row>
    <row r="77" spans="1:9" x14ac:dyDescent="0.25">
      <c r="A77" s="64" t="s">
        <v>806</v>
      </c>
      <c r="B77" s="595">
        <v>2249</v>
      </c>
      <c r="C77" s="378"/>
      <c r="D77" s="374"/>
      <c r="E77" s="596">
        <v>6277235.5499999998</v>
      </c>
      <c r="F77" s="374"/>
      <c r="G77" s="595">
        <v>102480</v>
      </c>
      <c r="H77" s="374"/>
      <c r="I77" s="51">
        <v>167483512.47999999</v>
      </c>
    </row>
    <row r="78" spans="1:9" x14ac:dyDescent="0.25">
      <c r="A78" s="66" t="s">
        <v>807</v>
      </c>
      <c r="B78" s="599">
        <v>2298</v>
      </c>
      <c r="C78" s="378"/>
      <c r="D78" s="374"/>
      <c r="E78" s="600">
        <v>5664014.8499999996</v>
      </c>
      <c r="F78" s="374"/>
      <c r="G78" s="599">
        <v>100231</v>
      </c>
      <c r="H78" s="374"/>
      <c r="I78" s="157">
        <v>161206276.93000001</v>
      </c>
    </row>
    <row r="79" spans="1:9" x14ac:dyDescent="0.25">
      <c r="A79" s="64" t="s">
        <v>808</v>
      </c>
      <c r="B79" s="595">
        <v>1933</v>
      </c>
      <c r="C79" s="378"/>
      <c r="D79" s="374"/>
      <c r="E79" s="596">
        <v>4134789.57</v>
      </c>
      <c r="F79" s="374"/>
      <c r="G79" s="595">
        <v>97933</v>
      </c>
      <c r="H79" s="374"/>
      <c r="I79" s="51">
        <v>155542262.08000001</v>
      </c>
    </row>
    <row r="80" spans="1:9" x14ac:dyDescent="0.25">
      <c r="A80" s="66" t="s">
        <v>809</v>
      </c>
      <c r="B80" s="599">
        <v>2521</v>
      </c>
      <c r="C80" s="378"/>
      <c r="D80" s="374"/>
      <c r="E80" s="600">
        <v>5224042.3499999996</v>
      </c>
      <c r="F80" s="374"/>
      <c r="G80" s="599">
        <v>96000</v>
      </c>
      <c r="H80" s="374"/>
      <c r="I80" s="157">
        <v>151407472.50999999</v>
      </c>
    </row>
    <row r="81" spans="1:9" x14ac:dyDescent="0.25">
      <c r="A81" s="64" t="s">
        <v>810</v>
      </c>
      <c r="B81" s="595">
        <v>2361</v>
      </c>
      <c r="C81" s="378"/>
      <c r="D81" s="374"/>
      <c r="E81" s="596">
        <v>4864056.7</v>
      </c>
      <c r="F81" s="374"/>
      <c r="G81" s="595">
        <v>93479</v>
      </c>
      <c r="H81" s="374"/>
      <c r="I81" s="51">
        <v>146183430.16</v>
      </c>
    </row>
    <row r="82" spans="1:9" x14ac:dyDescent="0.25">
      <c r="A82" s="66" t="s">
        <v>811</v>
      </c>
      <c r="B82" s="599">
        <v>2344</v>
      </c>
      <c r="C82" s="378"/>
      <c r="D82" s="374"/>
      <c r="E82" s="600">
        <v>3892499.57</v>
      </c>
      <c r="F82" s="374"/>
      <c r="G82" s="599">
        <v>91118</v>
      </c>
      <c r="H82" s="374"/>
      <c r="I82" s="157">
        <v>141319373.46000001</v>
      </c>
    </row>
    <row r="83" spans="1:9" x14ac:dyDescent="0.25">
      <c r="A83" s="64" t="s">
        <v>812</v>
      </c>
      <c r="B83" s="595">
        <v>1963</v>
      </c>
      <c r="C83" s="378"/>
      <c r="D83" s="374"/>
      <c r="E83" s="596">
        <v>3320366.33</v>
      </c>
      <c r="F83" s="374"/>
      <c r="G83" s="595">
        <v>88774</v>
      </c>
      <c r="H83" s="374"/>
      <c r="I83" s="51">
        <v>137426873.88999999</v>
      </c>
    </row>
    <row r="84" spans="1:9" x14ac:dyDescent="0.25">
      <c r="A84" s="66" t="s">
        <v>813</v>
      </c>
      <c r="B84" s="599">
        <v>2050</v>
      </c>
      <c r="C84" s="378"/>
      <c r="D84" s="374"/>
      <c r="E84" s="600">
        <v>3019612.66</v>
      </c>
      <c r="F84" s="374"/>
      <c r="G84" s="599">
        <v>86811</v>
      </c>
      <c r="H84" s="374"/>
      <c r="I84" s="157">
        <v>134106507.56</v>
      </c>
    </row>
    <row r="85" spans="1:9" x14ac:dyDescent="0.25">
      <c r="A85" s="64" t="s">
        <v>814</v>
      </c>
      <c r="B85" s="595">
        <v>2516</v>
      </c>
      <c r="C85" s="378"/>
      <c r="D85" s="374"/>
      <c r="E85" s="596">
        <v>4346785.38</v>
      </c>
      <c r="F85" s="374"/>
      <c r="G85" s="595">
        <v>84761</v>
      </c>
      <c r="H85" s="374"/>
      <c r="I85" s="51">
        <v>131086894.90000001</v>
      </c>
    </row>
    <row r="86" spans="1:9" x14ac:dyDescent="0.25">
      <c r="A86" s="66" t="s">
        <v>815</v>
      </c>
      <c r="B86" s="599">
        <v>2242</v>
      </c>
      <c r="C86" s="378"/>
      <c r="D86" s="374"/>
      <c r="E86" s="600">
        <v>3667079.4</v>
      </c>
      <c r="F86" s="374"/>
      <c r="G86" s="599">
        <v>82245</v>
      </c>
      <c r="H86" s="374"/>
      <c r="I86" s="157">
        <v>126740109.52</v>
      </c>
    </row>
    <row r="87" spans="1:9" x14ac:dyDescent="0.25">
      <c r="A87" s="64" t="s">
        <v>816</v>
      </c>
      <c r="B87" s="595">
        <v>2724</v>
      </c>
      <c r="C87" s="378"/>
      <c r="D87" s="374"/>
      <c r="E87" s="596">
        <v>4744444.01</v>
      </c>
      <c r="F87" s="374"/>
      <c r="G87" s="595">
        <v>80003</v>
      </c>
      <c r="H87" s="374"/>
      <c r="I87" s="51">
        <v>123073030.12</v>
      </c>
    </row>
    <row r="88" spans="1:9" x14ac:dyDescent="0.25">
      <c r="A88" s="66" t="s">
        <v>817</v>
      </c>
      <c r="B88" s="599">
        <v>2580</v>
      </c>
      <c r="C88" s="378"/>
      <c r="D88" s="374"/>
      <c r="E88" s="600">
        <v>4967815.24</v>
      </c>
      <c r="F88" s="374"/>
      <c r="G88" s="599">
        <v>77279</v>
      </c>
      <c r="H88" s="374"/>
      <c r="I88" s="157">
        <v>118328586.11</v>
      </c>
    </row>
    <row r="89" spans="1:9" x14ac:dyDescent="0.25">
      <c r="A89" s="64" t="s">
        <v>818</v>
      </c>
      <c r="B89" s="595">
        <v>2543</v>
      </c>
      <c r="C89" s="378"/>
      <c r="D89" s="374"/>
      <c r="E89" s="596">
        <v>116732.05</v>
      </c>
      <c r="F89" s="374"/>
      <c r="G89" s="595">
        <v>74699</v>
      </c>
      <c r="H89" s="374"/>
      <c r="I89" s="51">
        <v>113360770.87</v>
      </c>
    </row>
    <row r="90" spans="1:9" x14ac:dyDescent="0.25">
      <c r="A90" s="66" t="s">
        <v>819</v>
      </c>
      <c r="B90" s="599">
        <v>2497</v>
      </c>
      <c r="C90" s="378"/>
      <c r="D90" s="374"/>
      <c r="E90" s="600">
        <v>4910256.5</v>
      </c>
      <c r="F90" s="374"/>
      <c r="G90" s="599">
        <v>72156</v>
      </c>
      <c r="H90" s="374"/>
      <c r="I90" s="157">
        <v>113244038.81999999</v>
      </c>
    </row>
    <row r="91" spans="1:9" x14ac:dyDescent="0.25">
      <c r="A91" s="64" t="s">
        <v>820</v>
      </c>
      <c r="B91" s="595">
        <v>2638</v>
      </c>
      <c r="C91" s="378"/>
      <c r="D91" s="374"/>
      <c r="E91" s="596">
        <v>5252995.7300000004</v>
      </c>
      <c r="F91" s="374"/>
      <c r="G91" s="595">
        <v>69659</v>
      </c>
      <c r="H91" s="374"/>
      <c r="I91" s="51">
        <v>108333782.31999999</v>
      </c>
    </row>
    <row r="92" spans="1:9" x14ac:dyDescent="0.25">
      <c r="A92" s="66" t="s">
        <v>821</v>
      </c>
      <c r="B92" s="599">
        <v>2162</v>
      </c>
      <c r="C92" s="378"/>
      <c r="D92" s="374"/>
      <c r="E92" s="600">
        <v>4310494.96</v>
      </c>
      <c r="F92" s="374"/>
      <c r="G92" s="599">
        <v>67021</v>
      </c>
      <c r="H92" s="374"/>
      <c r="I92" s="157">
        <v>103080786.59</v>
      </c>
    </row>
    <row r="93" spans="1:9" x14ac:dyDescent="0.25">
      <c r="A93" s="64" t="s">
        <v>822</v>
      </c>
      <c r="B93" s="595">
        <v>2286</v>
      </c>
      <c r="C93" s="378"/>
      <c r="D93" s="374"/>
      <c r="E93" s="596">
        <v>4296794.82</v>
      </c>
      <c r="F93" s="374"/>
      <c r="G93" s="595">
        <v>64859</v>
      </c>
      <c r="H93" s="374"/>
      <c r="I93" s="51">
        <v>98770291.629999995</v>
      </c>
    </row>
    <row r="94" spans="1:9" x14ac:dyDescent="0.25">
      <c r="A94" s="66" t="s">
        <v>823</v>
      </c>
      <c r="B94" s="599">
        <v>2044</v>
      </c>
      <c r="C94" s="378"/>
      <c r="D94" s="374"/>
      <c r="E94" s="600">
        <v>4780718.58</v>
      </c>
      <c r="F94" s="374"/>
      <c r="G94" s="599">
        <v>62573</v>
      </c>
      <c r="H94" s="374"/>
      <c r="I94" s="157">
        <v>94473496.810000002</v>
      </c>
    </row>
    <row r="95" spans="1:9" x14ac:dyDescent="0.25">
      <c r="A95" s="64" t="s">
        <v>824</v>
      </c>
      <c r="B95" s="595">
        <v>1583</v>
      </c>
      <c r="C95" s="378"/>
      <c r="D95" s="374"/>
      <c r="E95" s="596">
        <v>4215286.58</v>
      </c>
      <c r="F95" s="374"/>
      <c r="G95" s="595">
        <v>60529</v>
      </c>
      <c r="H95" s="374"/>
      <c r="I95" s="51">
        <v>89692778.230000004</v>
      </c>
    </row>
    <row r="96" spans="1:9" x14ac:dyDescent="0.25">
      <c r="A96" s="66" t="s">
        <v>825</v>
      </c>
      <c r="B96" s="599">
        <v>2089</v>
      </c>
      <c r="C96" s="378"/>
      <c r="D96" s="374"/>
      <c r="E96" s="600">
        <v>4819317.8</v>
      </c>
      <c r="F96" s="374"/>
      <c r="G96" s="599">
        <v>58946</v>
      </c>
      <c r="H96" s="374"/>
      <c r="I96" s="157">
        <v>85477491.650000006</v>
      </c>
    </row>
    <row r="97" spans="1:9" x14ac:dyDescent="0.25">
      <c r="A97" s="64" t="s">
        <v>826</v>
      </c>
      <c r="B97" s="595">
        <v>1857</v>
      </c>
      <c r="C97" s="378"/>
      <c r="D97" s="374"/>
      <c r="E97" s="596">
        <v>3508314.2</v>
      </c>
      <c r="F97" s="374"/>
      <c r="G97" s="595">
        <v>56857</v>
      </c>
      <c r="H97" s="374"/>
      <c r="I97" s="51">
        <v>80658173.849999994</v>
      </c>
    </row>
    <row r="98" spans="1:9" x14ac:dyDescent="0.25">
      <c r="A98" s="66" t="s">
        <v>827</v>
      </c>
      <c r="B98" s="599">
        <v>2056</v>
      </c>
      <c r="C98" s="378"/>
      <c r="D98" s="374"/>
      <c r="E98" s="600">
        <v>3763840</v>
      </c>
      <c r="F98" s="374"/>
      <c r="G98" s="599">
        <v>55000</v>
      </c>
      <c r="H98" s="374"/>
      <c r="I98" s="157">
        <v>77149859.650000006</v>
      </c>
    </row>
    <row r="99" spans="1:9" x14ac:dyDescent="0.25">
      <c r="A99" s="64" t="s">
        <v>828</v>
      </c>
      <c r="B99" s="595">
        <v>1862</v>
      </c>
      <c r="C99" s="378"/>
      <c r="D99" s="374"/>
      <c r="E99" s="596">
        <v>4050531.71</v>
      </c>
      <c r="F99" s="374"/>
      <c r="G99" s="595">
        <v>52944</v>
      </c>
      <c r="H99" s="374"/>
      <c r="I99" s="51">
        <v>73386019.650000006</v>
      </c>
    </row>
    <row r="100" spans="1:9" x14ac:dyDescent="0.25">
      <c r="A100" s="66" t="s">
        <v>829</v>
      </c>
      <c r="B100" s="599">
        <v>1320</v>
      </c>
      <c r="C100" s="378"/>
      <c r="D100" s="374"/>
      <c r="E100" s="600">
        <v>3441391.78</v>
      </c>
      <c r="F100" s="374"/>
      <c r="G100" s="599">
        <v>51082</v>
      </c>
      <c r="H100" s="374"/>
      <c r="I100" s="157">
        <v>69335487.939999998</v>
      </c>
    </row>
    <row r="101" spans="1:9" x14ac:dyDescent="0.25">
      <c r="A101" s="64" t="s">
        <v>830</v>
      </c>
      <c r="B101" s="595">
        <v>2246</v>
      </c>
      <c r="C101" s="378"/>
      <c r="D101" s="374"/>
      <c r="E101" s="596">
        <v>3946715.27</v>
      </c>
      <c r="F101" s="374"/>
      <c r="G101" s="595">
        <v>49762</v>
      </c>
      <c r="H101" s="374"/>
      <c r="I101" s="51">
        <v>65894096.159999996</v>
      </c>
    </row>
    <row r="102" spans="1:9" x14ac:dyDescent="0.25">
      <c r="A102" s="66" t="s">
        <v>831</v>
      </c>
      <c r="B102" s="599">
        <v>2112</v>
      </c>
      <c r="C102" s="378"/>
      <c r="D102" s="374"/>
      <c r="E102" s="600">
        <v>3665473.81</v>
      </c>
      <c r="F102" s="374"/>
      <c r="G102" s="599">
        <v>47516</v>
      </c>
      <c r="H102" s="374"/>
      <c r="I102" s="157">
        <v>61947380.890000001</v>
      </c>
    </row>
    <row r="103" spans="1:9" x14ac:dyDescent="0.25">
      <c r="A103" s="64" t="s">
        <v>832</v>
      </c>
      <c r="B103" s="595">
        <v>1813</v>
      </c>
      <c r="C103" s="378"/>
      <c r="D103" s="374"/>
      <c r="E103" s="596">
        <v>2479977.9900000002</v>
      </c>
      <c r="F103" s="374"/>
      <c r="G103" s="595">
        <v>45404</v>
      </c>
      <c r="H103" s="374"/>
      <c r="I103" s="51">
        <v>58281907.079999998</v>
      </c>
    </row>
    <row r="104" spans="1:9" x14ac:dyDescent="0.25">
      <c r="A104" s="66" t="s">
        <v>833</v>
      </c>
      <c r="B104" s="599">
        <v>2063</v>
      </c>
      <c r="C104" s="378"/>
      <c r="D104" s="374"/>
      <c r="E104" s="600">
        <v>3958898.55</v>
      </c>
      <c r="F104" s="374"/>
      <c r="G104" s="599">
        <v>43591</v>
      </c>
      <c r="H104" s="374"/>
      <c r="I104" s="157">
        <v>55801929.090000004</v>
      </c>
    </row>
    <row r="105" spans="1:9" x14ac:dyDescent="0.25">
      <c r="A105" s="64" t="s">
        <v>834</v>
      </c>
      <c r="B105" s="595">
        <v>1672</v>
      </c>
      <c r="C105" s="378"/>
      <c r="D105" s="374"/>
      <c r="E105" s="596">
        <v>2905001.87</v>
      </c>
      <c r="F105" s="374"/>
      <c r="G105" s="595">
        <v>41528</v>
      </c>
      <c r="H105" s="374"/>
      <c r="I105" s="51">
        <v>51843030.539999999</v>
      </c>
    </row>
    <row r="106" spans="1:9" x14ac:dyDescent="0.25">
      <c r="A106" s="66" t="s">
        <v>835</v>
      </c>
      <c r="B106" s="599">
        <v>1673</v>
      </c>
      <c r="C106" s="378"/>
      <c r="D106" s="374"/>
      <c r="E106" s="600">
        <v>2787423.83</v>
      </c>
      <c r="F106" s="374"/>
      <c r="G106" s="599">
        <v>39856</v>
      </c>
      <c r="H106" s="374"/>
      <c r="I106" s="157">
        <v>48938028.670000002</v>
      </c>
    </row>
    <row r="107" spans="1:9" x14ac:dyDescent="0.25">
      <c r="A107" s="64" t="s">
        <v>836</v>
      </c>
      <c r="B107" s="595">
        <v>1202</v>
      </c>
      <c r="C107" s="378"/>
      <c r="D107" s="374"/>
      <c r="E107" s="596">
        <v>2058522.06</v>
      </c>
      <c r="F107" s="374"/>
      <c r="G107" s="595">
        <v>38183</v>
      </c>
      <c r="H107" s="374"/>
      <c r="I107" s="51">
        <v>46150604.840000004</v>
      </c>
    </row>
    <row r="108" spans="1:9" x14ac:dyDescent="0.25">
      <c r="A108" s="66" t="s">
        <v>837</v>
      </c>
      <c r="B108" s="599">
        <v>1459</v>
      </c>
      <c r="C108" s="378"/>
      <c r="D108" s="374"/>
      <c r="E108" s="600">
        <v>2844676.07</v>
      </c>
      <c r="F108" s="374"/>
      <c r="G108" s="599">
        <v>36981</v>
      </c>
      <c r="H108" s="374"/>
      <c r="I108" s="157">
        <v>44092082.780000001</v>
      </c>
    </row>
    <row r="109" spans="1:9" x14ac:dyDescent="0.25">
      <c r="A109" s="64" t="s">
        <v>838</v>
      </c>
      <c r="B109" s="595">
        <v>1517</v>
      </c>
      <c r="C109" s="378"/>
      <c r="D109" s="374"/>
      <c r="E109" s="596">
        <v>1715018.36</v>
      </c>
      <c r="F109" s="374"/>
      <c r="G109" s="595">
        <v>35522</v>
      </c>
      <c r="H109" s="374"/>
      <c r="I109" s="51">
        <v>41247406.710000001</v>
      </c>
    </row>
    <row r="110" spans="1:9" x14ac:dyDescent="0.25">
      <c r="A110" s="66" t="s">
        <v>839</v>
      </c>
      <c r="B110" s="599">
        <v>1468</v>
      </c>
      <c r="C110" s="378"/>
      <c r="D110" s="374"/>
      <c r="E110" s="600">
        <v>2322249.21</v>
      </c>
      <c r="F110" s="374"/>
      <c r="G110" s="599">
        <v>34005</v>
      </c>
      <c r="H110" s="374"/>
      <c r="I110" s="157">
        <v>39532388.350000001</v>
      </c>
    </row>
    <row r="111" spans="1:9" x14ac:dyDescent="0.25">
      <c r="A111" s="64" t="s">
        <v>840</v>
      </c>
      <c r="B111" s="595">
        <v>1466</v>
      </c>
      <c r="C111" s="378"/>
      <c r="D111" s="374"/>
      <c r="E111" s="596">
        <v>2259325.52</v>
      </c>
      <c r="F111" s="374"/>
      <c r="G111" s="595">
        <v>32537</v>
      </c>
      <c r="H111" s="374"/>
      <c r="I111" s="51">
        <v>37210139.140000001</v>
      </c>
    </row>
    <row r="112" spans="1:9" x14ac:dyDescent="0.25">
      <c r="A112" s="66" t="s">
        <v>841</v>
      </c>
      <c r="B112" s="599">
        <v>1143</v>
      </c>
      <c r="C112" s="378"/>
      <c r="D112" s="374"/>
      <c r="E112" s="600">
        <v>2105334.15</v>
      </c>
      <c r="F112" s="374"/>
      <c r="G112" s="599">
        <v>31071</v>
      </c>
      <c r="H112" s="374"/>
      <c r="I112" s="157">
        <v>34950813.619999997</v>
      </c>
    </row>
    <row r="113" spans="1:9" x14ac:dyDescent="0.25">
      <c r="A113" s="64" t="s">
        <v>842</v>
      </c>
      <c r="B113" s="595">
        <v>1516</v>
      </c>
      <c r="C113" s="378"/>
      <c r="D113" s="374"/>
      <c r="E113" s="596">
        <v>2415826.73</v>
      </c>
      <c r="F113" s="374"/>
      <c r="G113" s="595">
        <v>29928</v>
      </c>
      <c r="H113" s="374"/>
      <c r="I113" s="51">
        <v>32845479.469999999</v>
      </c>
    </row>
    <row r="114" spans="1:9" x14ac:dyDescent="0.25">
      <c r="A114" s="66" t="s">
        <v>843</v>
      </c>
      <c r="B114" s="599">
        <v>1297</v>
      </c>
      <c r="C114" s="378"/>
      <c r="D114" s="374"/>
      <c r="E114" s="600">
        <v>1678238.99</v>
      </c>
      <c r="F114" s="374"/>
      <c r="G114" s="599">
        <v>28412</v>
      </c>
      <c r="H114" s="374"/>
      <c r="I114" s="157">
        <v>30429652.739999998</v>
      </c>
    </row>
    <row r="115" spans="1:9" x14ac:dyDescent="0.25">
      <c r="A115" s="64" t="s">
        <v>844</v>
      </c>
      <c r="B115" s="595">
        <v>1293</v>
      </c>
      <c r="C115" s="378"/>
      <c r="D115" s="374"/>
      <c r="E115" s="596">
        <v>1684163.49</v>
      </c>
      <c r="F115" s="374"/>
      <c r="G115" s="595">
        <v>27115</v>
      </c>
      <c r="H115" s="374"/>
      <c r="I115" s="51">
        <v>28751413.75</v>
      </c>
    </row>
    <row r="116" spans="1:9" x14ac:dyDescent="0.25">
      <c r="A116" s="66" t="s">
        <v>845</v>
      </c>
      <c r="B116" s="599">
        <v>1202</v>
      </c>
      <c r="C116" s="378"/>
      <c r="D116" s="374"/>
      <c r="E116" s="600">
        <v>1544949.21</v>
      </c>
      <c r="F116" s="374"/>
      <c r="G116" s="599">
        <v>25822</v>
      </c>
      <c r="H116" s="374"/>
      <c r="I116" s="157">
        <v>27067250.260000002</v>
      </c>
    </row>
    <row r="117" spans="1:9" x14ac:dyDescent="0.25">
      <c r="A117" s="64" t="s">
        <v>846</v>
      </c>
      <c r="B117" s="595">
        <v>1075</v>
      </c>
      <c r="C117" s="378"/>
      <c r="D117" s="374"/>
      <c r="E117" s="596">
        <v>1317354.71</v>
      </c>
      <c r="F117" s="374"/>
      <c r="G117" s="595">
        <v>24620</v>
      </c>
      <c r="H117" s="374"/>
      <c r="I117" s="51">
        <v>25522301.050000001</v>
      </c>
    </row>
    <row r="118" spans="1:9" x14ac:dyDescent="0.25">
      <c r="A118" s="66" t="s">
        <v>847</v>
      </c>
      <c r="B118" s="599">
        <v>974</v>
      </c>
      <c r="C118" s="378"/>
      <c r="D118" s="374"/>
      <c r="E118" s="600">
        <v>1285246.57</v>
      </c>
      <c r="F118" s="374"/>
      <c r="G118" s="599">
        <v>23545</v>
      </c>
      <c r="H118" s="374"/>
      <c r="I118" s="157">
        <v>24204946.34</v>
      </c>
    </row>
    <row r="119" spans="1:9" x14ac:dyDescent="0.25">
      <c r="A119" s="64" t="s">
        <v>848</v>
      </c>
      <c r="B119" s="595">
        <v>999</v>
      </c>
      <c r="C119" s="378"/>
      <c r="D119" s="374"/>
      <c r="E119" s="596">
        <v>1340591.5</v>
      </c>
      <c r="F119" s="374"/>
      <c r="G119" s="595">
        <v>22571</v>
      </c>
      <c r="H119" s="374"/>
      <c r="I119" s="51">
        <v>22919699.77</v>
      </c>
    </row>
    <row r="120" spans="1:9" x14ac:dyDescent="0.25">
      <c r="A120" s="66" t="s">
        <v>849</v>
      </c>
      <c r="B120" s="599">
        <v>988</v>
      </c>
      <c r="C120" s="378"/>
      <c r="D120" s="374"/>
      <c r="E120" s="600">
        <v>1304595.83</v>
      </c>
      <c r="F120" s="374"/>
      <c r="G120" s="599">
        <v>21572</v>
      </c>
      <c r="H120" s="374"/>
      <c r="I120" s="157">
        <v>21579108.27</v>
      </c>
    </row>
    <row r="121" spans="1:9" x14ac:dyDescent="0.25">
      <c r="A121" s="64" t="s">
        <v>850</v>
      </c>
      <c r="B121" s="595">
        <v>901</v>
      </c>
      <c r="C121" s="378"/>
      <c r="D121" s="374"/>
      <c r="E121" s="596">
        <v>768838</v>
      </c>
      <c r="F121" s="374"/>
      <c r="G121" s="595">
        <v>20584</v>
      </c>
      <c r="H121" s="374"/>
      <c r="I121" s="51">
        <v>20274512.440000001</v>
      </c>
    </row>
    <row r="122" spans="1:9" x14ac:dyDescent="0.25">
      <c r="A122" s="66" t="s">
        <v>851</v>
      </c>
      <c r="B122" s="599">
        <v>884</v>
      </c>
      <c r="C122" s="378"/>
      <c r="D122" s="374"/>
      <c r="E122" s="600">
        <v>1121941.8899999999</v>
      </c>
      <c r="F122" s="374"/>
      <c r="G122" s="599">
        <v>19683</v>
      </c>
      <c r="H122" s="374"/>
      <c r="I122" s="157">
        <v>19505674.440000001</v>
      </c>
    </row>
    <row r="123" spans="1:9" x14ac:dyDescent="0.25">
      <c r="A123" s="64" t="s">
        <v>852</v>
      </c>
      <c r="B123" s="595">
        <v>850</v>
      </c>
      <c r="C123" s="378"/>
      <c r="D123" s="374"/>
      <c r="E123" s="596">
        <v>645479.67000000004</v>
      </c>
      <c r="F123" s="374"/>
      <c r="G123" s="595">
        <v>18799</v>
      </c>
      <c r="H123" s="374"/>
      <c r="I123" s="51">
        <v>18383732.550000001</v>
      </c>
    </row>
    <row r="124" spans="1:9" x14ac:dyDescent="0.25">
      <c r="A124" s="66" t="s">
        <v>853</v>
      </c>
      <c r="B124" s="599">
        <v>878</v>
      </c>
      <c r="C124" s="378"/>
      <c r="D124" s="374"/>
      <c r="E124" s="600">
        <v>1051142.06</v>
      </c>
      <c r="F124" s="374"/>
      <c r="G124" s="599">
        <v>17949</v>
      </c>
      <c r="H124" s="374"/>
      <c r="I124" s="157">
        <v>17738252.879999999</v>
      </c>
    </row>
    <row r="125" spans="1:9" x14ac:dyDescent="0.25">
      <c r="A125" s="64" t="s">
        <v>854</v>
      </c>
      <c r="B125" s="595">
        <v>942</v>
      </c>
      <c r="C125" s="378"/>
      <c r="D125" s="374"/>
      <c r="E125" s="596">
        <v>1286634.1000000001</v>
      </c>
      <c r="F125" s="374"/>
      <c r="G125" s="595">
        <v>17071</v>
      </c>
      <c r="H125" s="374"/>
      <c r="I125" s="51">
        <v>16687110.82</v>
      </c>
    </row>
    <row r="126" spans="1:9" x14ac:dyDescent="0.25">
      <c r="A126" s="66" t="s">
        <v>855</v>
      </c>
      <c r="B126" s="599">
        <v>945</v>
      </c>
      <c r="C126" s="378"/>
      <c r="D126" s="374"/>
      <c r="E126" s="600">
        <v>970635.89</v>
      </c>
      <c r="F126" s="374"/>
      <c r="G126" s="599">
        <v>16129</v>
      </c>
      <c r="H126" s="374"/>
      <c r="I126" s="157">
        <v>15400476.720000001</v>
      </c>
    </row>
    <row r="127" spans="1:9" x14ac:dyDescent="0.25">
      <c r="A127" s="64" t="s">
        <v>856</v>
      </c>
      <c r="B127" s="595">
        <v>766</v>
      </c>
      <c r="C127" s="378"/>
      <c r="D127" s="374"/>
      <c r="E127" s="596">
        <v>825535.43</v>
      </c>
      <c r="F127" s="374"/>
      <c r="G127" s="595">
        <v>15184</v>
      </c>
      <c r="H127" s="374"/>
      <c r="I127" s="51">
        <v>14429840.83</v>
      </c>
    </row>
    <row r="128" spans="1:9" x14ac:dyDescent="0.25">
      <c r="A128" s="66" t="s">
        <v>857</v>
      </c>
      <c r="B128" s="599">
        <v>900</v>
      </c>
      <c r="C128" s="378"/>
      <c r="D128" s="374"/>
      <c r="E128" s="600">
        <v>920774.96</v>
      </c>
      <c r="F128" s="374"/>
      <c r="G128" s="599">
        <v>14418</v>
      </c>
      <c r="H128" s="374"/>
      <c r="I128" s="157">
        <v>13604305.4</v>
      </c>
    </row>
    <row r="129" spans="1:9" x14ac:dyDescent="0.25">
      <c r="A129" s="64" t="s">
        <v>858</v>
      </c>
      <c r="B129" s="595">
        <v>817</v>
      </c>
      <c r="C129" s="378"/>
      <c r="D129" s="374"/>
      <c r="E129" s="596">
        <v>795980.34</v>
      </c>
      <c r="F129" s="374"/>
      <c r="G129" s="595">
        <v>13518</v>
      </c>
      <c r="H129" s="374"/>
      <c r="I129" s="51">
        <v>12683530.439999999</v>
      </c>
    </row>
    <row r="130" spans="1:9" x14ac:dyDescent="0.25">
      <c r="A130" s="66" t="s">
        <v>859</v>
      </c>
      <c r="B130" s="599">
        <v>730</v>
      </c>
      <c r="C130" s="378"/>
      <c r="D130" s="374"/>
      <c r="E130" s="600">
        <v>575230.05000000005</v>
      </c>
      <c r="F130" s="374"/>
      <c r="G130" s="599">
        <v>12701</v>
      </c>
      <c r="H130" s="374"/>
      <c r="I130" s="157">
        <v>11887550.1</v>
      </c>
    </row>
    <row r="131" spans="1:9" x14ac:dyDescent="0.25">
      <c r="A131" s="64" t="s">
        <v>860</v>
      </c>
      <c r="B131" s="595">
        <v>841</v>
      </c>
      <c r="C131" s="378"/>
      <c r="D131" s="374"/>
      <c r="E131" s="596">
        <v>1488750.55</v>
      </c>
      <c r="F131" s="374"/>
      <c r="G131" s="595">
        <v>11971</v>
      </c>
      <c r="H131" s="374"/>
      <c r="I131" s="51">
        <v>11312320.050000001</v>
      </c>
    </row>
    <row r="132" spans="1:9" x14ac:dyDescent="0.25">
      <c r="A132" s="66" t="s">
        <v>861</v>
      </c>
      <c r="B132" s="599">
        <v>636</v>
      </c>
      <c r="C132" s="378"/>
      <c r="D132" s="374"/>
      <c r="E132" s="600">
        <v>403503.44</v>
      </c>
      <c r="F132" s="374"/>
      <c r="G132" s="599">
        <v>11130</v>
      </c>
      <c r="H132" s="374"/>
      <c r="I132" s="157">
        <v>9823569.5</v>
      </c>
    </row>
    <row r="133" spans="1:9" x14ac:dyDescent="0.25">
      <c r="A133" s="64" t="s">
        <v>862</v>
      </c>
      <c r="B133" s="595">
        <v>786</v>
      </c>
      <c r="C133" s="378"/>
      <c r="D133" s="374"/>
      <c r="E133" s="596">
        <v>681648.31</v>
      </c>
      <c r="F133" s="374"/>
      <c r="G133" s="595">
        <v>10494</v>
      </c>
      <c r="H133" s="374"/>
      <c r="I133" s="51">
        <v>9420066.0600000005</v>
      </c>
    </row>
    <row r="134" spans="1:9" x14ac:dyDescent="0.25">
      <c r="A134" s="66" t="s">
        <v>863</v>
      </c>
      <c r="B134" s="599">
        <v>877</v>
      </c>
      <c r="C134" s="378"/>
      <c r="D134" s="374"/>
      <c r="E134" s="600">
        <v>681415.26</v>
      </c>
      <c r="F134" s="374"/>
      <c r="G134" s="599">
        <v>9708</v>
      </c>
      <c r="H134" s="374"/>
      <c r="I134" s="157">
        <v>8738417.75</v>
      </c>
    </row>
    <row r="135" spans="1:9" x14ac:dyDescent="0.25">
      <c r="A135" s="64" t="s">
        <v>864</v>
      </c>
      <c r="B135" s="595">
        <v>839</v>
      </c>
      <c r="C135" s="378"/>
      <c r="D135" s="374"/>
      <c r="E135" s="596">
        <v>861010.79</v>
      </c>
      <c r="F135" s="374"/>
      <c r="G135" s="595">
        <v>8831</v>
      </c>
      <c r="H135" s="374"/>
      <c r="I135" s="51">
        <v>8057002.4900000002</v>
      </c>
    </row>
    <row r="136" spans="1:9" x14ac:dyDescent="0.25">
      <c r="A136" s="66" t="s">
        <v>865</v>
      </c>
      <c r="B136" s="599">
        <v>784</v>
      </c>
      <c r="C136" s="378"/>
      <c r="D136" s="374"/>
      <c r="E136" s="600">
        <v>843150.95</v>
      </c>
      <c r="F136" s="374"/>
      <c r="G136" s="599">
        <v>7992</v>
      </c>
      <c r="H136" s="374"/>
      <c r="I136" s="157">
        <v>7195991.7000000002</v>
      </c>
    </row>
    <row r="137" spans="1:9" x14ac:dyDescent="0.25">
      <c r="A137" s="64" t="s">
        <v>866</v>
      </c>
      <c r="B137" s="595">
        <v>722</v>
      </c>
      <c r="C137" s="378"/>
      <c r="D137" s="374"/>
      <c r="E137" s="596">
        <v>727034.74</v>
      </c>
      <c r="F137" s="374"/>
      <c r="G137" s="595">
        <v>7208</v>
      </c>
      <c r="H137" s="374"/>
      <c r="I137" s="51">
        <v>6352840.75</v>
      </c>
    </row>
    <row r="138" spans="1:9" x14ac:dyDescent="0.25">
      <c r="A138" s="66" t="s">
        <v>867</v>
      </c>
      <c r="B138" s="599">
        <v>810</v>
      </c>
      <c r="C138" s="378"/>
      <c r="D138" s="374"/>
      <c r="E138" s="600">
        <v>624004.86</v>
      </c>
      <c r="F138" s="374"/>
      <c r="G138" s="599">
        <v>6486</v>
      </c>
      <c r="H138" s="374"/>
      <c r="I138" s="157">
        <v>5625806.0099999998</v>
      </c>
    </row>
    <row r="139" spans="1:9" x14ac:dyDescent="0.25">
      <c r="A139" s="64" t="s">
        <v>868</v>
      </c>
      <c r="B139" s="595">
        <v>847</v>
      </c>
      <c r="C139" s="378"/>
      <c r="D139" s="374"/>
      <c r="E139" s="596">
        <v>993985.69</v>
      </c>
      <c r="F139" s="374"/>
      <c r="G139" s="595">
        <v>5676</v>
      </c>
      <c r="H139" s="374"/>
      <c r="I139" s="51">
        <v>5001801.1500000004</v>
      </c>
    </row>
    <row r="140" spans="1:9" x14ac:dyDescent="0.25">
      <c r="A140" s="66" t="s">
        <v>869</v>
      </c>
      <c r="B140" s="599">
        <v>869</v>
      </c>
      <c r="C140" s="378"/>
      <c r="D140" s="374"/>
      <c r="E140" s="600">
        <v>593704.74</v>
      </c>
      <c r="F140" s="374"/>
      <c r="G140" s="599">
        <v>4829</v>
      </c>
      <c r="H140" s="374"/>
      <c r="I140" s="157">
        <v>4007815.46</v>
      </c>
    </row>
    <row r="141" spans="1:9" x14ac:dyDescent="0.25">
      <c r="A141" s="64" t="s">
        <v>870</v>
      </c>
      <c r="B141" s="595">
        <v>748</v>
      </c>
      <c r="C141" s="378"/>
      <c r="D141" s="374"/>
      <c r="E141" s="596">
        <v>791783.9</v>
      </c>
      <c r="F141" s="374"/>
      <c r="G141" s="595">
        <v>3960</v>
      </c>
      <c r="H141" s="374"/>
      <c r="I141" s="51">
        <v>3414110.72</v>
      </c>
    </row>
    <row r="142" spans="1:9" x14ac:dyDescent="0.25">
      <c r="A142" s="66" t="s">
        <v>871</v>
      </c>
      <c r="B142" s="599">
        <v>898</v>
      </c>
      <c r="C142" s="378"/>
      <c r="D142" s="374"/>
      <c r="E142" s="600">
        <v>410818.18</v>
      </c>
      <c r="F142" s="374"/>
      <c r="G142" s="599">
        <v>3212</v>
      </c>
      <c r="H142" s="374"/>
      <c r="I142" s="157">
        <v>2622326.8199999998</v>
      </c>
    </row>
    <row r="143" spans="1:9" x14ac:dyDescent="0.25">
      <c r="A143" s="64" t="s">
        <v>872</v>
      </c>
      <c r="B143" s="595">
        <v>1187</v>
      </c>
      <c r="C143" s="378"/>
      <c r="D143" s="374"/>
      <c r="E143" s="596">
        <v>1566299.43</v>
      </c>
      <c r="F143" s="374"/>
      <c r="G143" s="595">
        <v>2314</v>
      </c>
      <c r="H143" s="374"/>
      <c r="I143" s="51">
        <v>2211508.64</v>
      </c>
    </row>
    <row r="144" spans="1:9" x14ac:dyDescent="0.25">
      <c r="A144" s="66" t="s">
        <v>873</v>
      </c>
      <c r="B144" s="599">
        <v>1127</v>
      </c>
      <c r="C144" s="378"/>
      <c r="D144" s="374"/>
      <c r="E144" s="600">
        <v>645209.21</v>
      </c>
      <c r="F144" s="374"/>
      <c r="G144" s="599">
        <v>1127</v>
      </c>
      <c r="H144" s="374"/>
      <c r="I144" s="157">
        <v>645209.21</v>
      </c>
    </row>
    <row r="145" spans="1:9" x14ac:dyDescent="0.25">
      <c r="A145" s="64" t="s">
        <v>874</v>
      </c>
      <c r="B145" s="595">
        <v>0</v>
      </c>
      <c r="C145" s="378"/>
      <c r="D145" s="374"/>
      <c r="E145" s="596">
        <v>0</v>
      </c>
      <c r="F145" s="374"/>
      <c r="G145" s="595">
        <v>0</v>
      </c>
      <c r="H145" s="374"/>
      <c r="I145" s="51">
        <v>0</v>
      </c>
    </row>
    <row r="146" spans="1:9" x14ac:dyDescent="0.25">
      <c r="A146" s="158" t="s">
        <v>875</v>
      </c>
      <c r="B146" s="597">
        <f>SUM(B29:D145)</f>
        <v>187021</v>
      </c>
      <c r="C146" s="400"/>
      <c r="D146" s="401"/>
      <c r="E146" s="598">
        <f>SUM(E29:F145)</f>
        <v>253396856.93800017</v>
      </c>
      <c r="F146" s="401"/>
      <c r="G146" s="597">
        <f>B146</f>
        <v>187021</v>
      </c>
      <c r="H146" s="401"/>
      <c r="I146" s="161">
        <f>E146</f>
        <v>253396856.93800017</v>
      </c>
    </row>
  </sheetData>
  <sheetProtection sheet="1" objects="1" scenarios="1"/>
  <mergeCells count="412">
    <mergeCell ref="A1:C3"/>
    <mergeCell ref="D1:I1"/>
    <mergeCell ref="D2:I2"/>
    <mergeCell ref="D3:I3"/>
    <mergeCell ref="A4:B4"/>
    <mergeCell ref="C4:E4"/>
    <mergeCell ref="F4:G4"/>
    <mergeCell ref="A7:B7"/>
    <mergeCell ref="C7:E7"/>
    <mergeCell ref="F7:G7"/>
    <mergeCell ref="A8:B8"/>
    <mergeCell ref="C8:E8"/>
    <mergeCell ref="F8:G8"/>
    <mergeCell ref="A5:B5"/>
    <mergeCell ref="C5:E5"/>
    <mergeCell ref="F5:G5"/>
    <mergeCell ref="A6:B6"/>
    <mergeCell ref="C6:E6"/>
    <mergeCell ref="F6:G6"/>
    <mergeCell ref="A11:B11"/>
    <mergeCell ref="C11:E11"/>
    <mergeCell ref="F11:G11"/>
    <mergeCell ref="A12:E12"/>
    <mergeCell ref="F12:G12"/>
    <mergeCell ref="A9:B9"/>
    <mergeCell ref="C9:E9"/>
    <mergeCell ref="F9:G9"/>
    <mergeCell ref="A10:E10"/>
    <mergeCell ref="F10:G10"/>
    <mergeCell ref="A16:E16"/>
    <mergeCell ref="F16:G16"/>
    <mergeCell ref="A17:E17"/>
    <mergeCell ref="F17:G17"/>
    <mergeCell ref="A18:E18"/>
    <mergeCell ref="F18:G18"/>
    <mergeCell ref="A13:E13"/>
    <mergeCell ref="F13:G13"/>
    <mergeCell ref="A14:E14"/>
    <mergeCell ref="F14:G14"/>
    <mergeCell ref="A15:E15"/>
    <mergeCell ref="F15:G15"/>
    <mergeCell ref="A22:E22"/>
    <mergeCell ref="F22:G22"/>
    <mergeCell ref="A23:E23"/>
    <mergeCell ref="F23:G23"/>
    <mergeCell ref="A24:E24"/>
    <mergeCell ref="F24:G24"/>
    <mergeCell ref="A19:E19"/>
    <mergeCell ref="F19:G19"/>
    <mergeCell ref="A20:E20"/>
    <mergeCell ref="F20:G20"/>
    <mergeCell ref="A21:E21"/>
    <mergeCell ref="F21:G21"/>
    <mergeCell ref="B29:D29"/>
    <mergeCell ref="E29:F29"/>
    <mergeCell ref="G29:H29"/>
    <mergeCell ref="B30:D30"/>
    <mergeCell ref="E30:F30"/>
    <mergeCell ref="G30:H30"/>
    <mergeCell ref="B27:F27"/>
    <mergeCell ref="G27:I27"/>
    <mergeCell ref="B28:D28"/>
    <mergeCell ref="E28:F28"/>
    <mergeCell ref="G28:H28"/>
    <mergeCell ref="B33:D33"/>
    <mergeCell ref="E33:F33"/>
    <mergeCell ref="G33:H33"/>
    <mergeCell ref="B34:D34"/>
    <mergeCell ref="E34:F34"/>
    <mergeCell ref="G34:H34"/>
    <mergeCell ref="B31:D31"/>
    <mergeCell ref="E31:F31"/>
    <mergeCell ref="G31:H31"/>
    <mergeCell ref="B32:D32"/>
    <mergeCell ref="E32:F32"/>
    <mergeCell ref="G32:H32"/>
    <mergeCell ref="B37:D37"/>
    <mergeCell ref="E37:F37"/>
    <mergeCell ref="G37:H37"/>
    <mergeCell ref="B38:D38"/>
    <mergeCell ref="E38:F38"/>
    <mergeCell ref="G38:H38"/>
    <mergeCell ref="B35:D35"/>
    <mergeCell ref="E35:F35"/>
    <mergeCell ref="G35:H35"/>
    <mergeCell ref="B36:D36"/>
    <mergeCell ref="E36:F36"/>
    <mergeCell ref="G36:H36"/>
    <mergeCell ref="B41:D41"/>
    <mergeCell ref="E41:F41"/>
    <mergeCell ref="G41:H41"/>
    <mergeCell ref="B42:D42"/>
    <mergeCell ref="E42:F42"/>
    <mergeCell ref="G42:H42"/>
    <mergeCell ref="B39:D39"/>
    <mergeCell ref="E39:F39"/>
    <mergeCell ref="G39:H39"/>
    <mergeCell ref="B40:D40"/>
    <mergeCell ref="E40:F40"/>
    <mergeCell ref="G40:H40"/>
    <mergeCell ref="B45:D45"/>
    <mergeCell ref="E45:F45"/>
    <mergeCell ref="G45:H45"/>
    <mergeCell ref="B46:D46"/>
    <mergeCell ref="E46:F46"/>
    <mergeCell ref="G46:H46"/>
    <mergeCell ref="B43:D43"/>
    <mergeCell ref="E43:F43"/>
    <mergeCell ref="G43:H43"/>
    <mergeCell ref="B44:D44"/>
    <mergeCell ref="E44:F44"/>
    <mergeCell ref="G44:H44"/>
    <mergeCell ref="B49:D49"/>
    <mergeCell ref="E49:F49"/>
    <mergeCell ref="G49:H49"/>
    <mergeCell ref="B50:D50"/>
    <mergeCell ref="E50:F50"/>
    <mergeCell ref="G50:H50"/>
    <mergeCell ref="B47:D47"/>
    <mergeCell ref="E47:F47"/>
    <mergeCell ref="G47:H47"/>
    <mergeCell ref="B48:D48"/>
    <mergeCell ref="E48:F48"/>
    <mergeCell ref="G48:H48"/>
    <mergeCell ref="B53:D53"/>
    <mergeCell ref="E53:F53"/>
    <mergeCell ref="G53:H53"/>
    <mergeCell ref="B54:D54"/>
    <mergeCell ref="E54:F54"/>
    <mergeCell ref="G54:H54"/>
    <mergeCell ref="B51:D51"/>
    <mergeCell ref="E51:F51"/>
    <mergeCell ref="G51:H51"/>
    <mergeCell ref="B52:D52"/>
    <mergeCell ref="E52:F52"/>
    <mergeCell ref="G52:H52"/>
    <mergeCell ref="B57:D57"/>
    <mergeCell ref="E57:F57"/>
    <mergeCell ref="G57:H57"/>
    <mergeCell ref="B58:D58"/>
    <mergeCell ref="E58:F58"/>
    <mergeCell ref="G58:H58"/>
    <mergeCell ref="B55:D55"/>
    <mergeCell ref="E55:F55"/>
    <mergeCell ref="G55:H55"/>
    <mergeCell ref="B56:D56"/>
    <mergeCell ref="E56:F56"/>
    <mergeCell ref="G56:H56"/>
    <mergeCell ref="B61:D61"/>
    <mergeCell ref="E61:F61"/>
    <mergeCell ref="G61:H61"/>
    <mergeCell ref="B62:D62"/>
    <mergeCell ref="E62:F62"/>
    <mergeCell ref="G62:H62"/>
    <mergeCell ref="B59:D59"/>
    <mergeCell ref="E59:F59"/>
    <mergeCell ref="G59:H59"/>
    <mergeCell ref="B60:D60"/>
    <mergeCell ref="E60:F60"/>
    <mergeCell ref="G60:H60"/>
    <mergeCell ref="B65:D65"/>
    <mergeCell ref="E65:F65"/>
    <mergeCell ref="G65:H65"/>
    <mergeCell ref="B66:D66"/>
    <mergeCell ref="E66:F66"/>
    <mergeCell ref="G66:H66"/>
    <mergeCell ref="B63:D63"/>
    <mergeCell ref="E63:F63"/>
    <mergeCell ref="G63:H63"/>
    <mergeCell ref="B64:D64"/>
    <mergeCell ref="E64:F64"/>
    <mergeCell ref="G64:H64"/>
    <mergeCell ref="B69:D69"/>
    <mergeCell ref="E69:F69"/>
    <mergeCell ref="G69:H69"/>
    <mergeCell ref="B70:D70"/>
    <mergeCell ref="E70:F70"/>
    <mergeCell ref="G70:H70"/>
    <mergeCell ref="B67:D67"/>
    <mergeCell ref="E67:F67"/>
    <mergeCell ref="G67:H67"/>
    <mergeCell ref="B68:D68"/>
    <mergeCell ref="E68:F68"/>
    <mergeCell ref="G68:H68"/>
    <mergeCell ref="B73:D73"/>
    <mergeCell ref="E73:F73"/>
    <mergeCell ref="G73:H73"/>
    <mergeCell ref="B74:D74"/>
    <mergeCell ref="E74:F74"/>
    <mergeCell ref="G74:H74"/>
    <mergeCell ref="B71:D71"/>
    <mergeCell ref="E71:F71"/>
    <mergeCell ref="G71:H71"/>
    <mergeCell ref="B72:D72"/>
    <mergeCell ref="E72:F72"/>
    <mergeCell ref="G72:H72"/>
    <mergeCell ref="B77:D77"/>
    <mergeCell ref="E77:F77"/>
    <mergeCell ref="G77:H77"/>
    <mergeCell ref="B78:D78"/>
    <mergeCell ref="E78:F78"/>
    <mergeCell ref="G78:H78"/>
    <mergeCell ref="B75:D75"/>
    <mergeCell ref="E75:F75"/>
    <mergeCell ref="G75:H75"/>
    <mergeCell ref="B76:D76"/>
    <mergeCell ref="E76:F76"/>
    <mergeCell ref="G76:H76"/>
    <mergeCell ref="B81:D81"/>
    <mergeCell ref="E81:F81"/>
    <mergeCell ref="G81:H81"/>
    <mergeCell ref="B82:D82"/>
    <mergeCell ref="E82:F82"/>
    <mergeCell ref="G82:H82"/>
    <mergeCell ref="B79:D79"/>
    <mergeCell ref="E79:F79"/>
    <mergeCell ref="G79:H79"/>
    <mergeCell ref="B80:D80"/>
    <mergeCell ref="E80:F80"/>
    <mergeCell ref="G80:H80"/>
    <mergeCell ref="B85:D85"/>
    <mergeCell ref="E85:F85"/>
    <mergeCell ref="G85:H85"/>
    <mergeCell ref="B86:D86"/>
    <mergeCell ref="E86:F86"/>
    <mergeCell ref="G86:H86"/>
    <mergeCell ref="B83:D83"/>
    <mergeCell ref="E83:F83"/>
    <mergeCell ref="G83:H83"/>
    <mergeCell ref="B84:D84"/>
    <mergeCell ref="E84:F84"/>
    <mergeCell ref="G84:H84"/>
    <mergeCell ref="B89:D89"/>
    <mergeCell ref="E89:F89"/>
    <mergeCell ref="G89:H89"/>
    <mergeCell ref="B90:D90"/>
    <mergeCell ref="E90:F90"/>
    <mergeCell ref="G90:H90"/>
    <mergeCell ref="B87:D87"/>
    <mergeCell ref="E87:F87"/>
    <mergeCell ref="G87:H87"/>
    <mergeCell ref="B88:D88"/>
    <mergeCell ref="E88:F88"/>
    <mergeCell ref="G88:H88"/>
    <mergeCell ref="B93:D93"/>
    <mergeCell ref="E93:F93"/>
    <mergeCell ref="G93:H93"/>
    <mergeCell ref="B94:D94"/>
    <mergeCell ref="E94:F94"/>
    <mergeCell ref="G94:H94"/>
    <mergeCell ref="B91:D91"/>
    <mergeCell ref="E91:F91"/>
    <mergeCell ref="G91:H91"/>
    <mergeCell ref="B92:D92"/>
    <mergeCell ref="E92:F92"/>
    <mergeCell ref="G92:H92"/>
    <mergeCell ref="B97:D97"/>
    <mergeCell ref="E97:F97"/>
    <mergeCell ref="G97:H97"/>
    <mergeCell ref="B98:D98"/>
    <mergeCell ref="E98:F98"/>
    <mergeCell ref="G98:H98"/>
    <mergeCell ref="B95:D95"/>
    <mergeCell ref="E95:F95"/>
    <mergeCell ref="G95:H95"/>
    <mergeCell ref="B96:D96"/>
    <mergeCell ref="E96:F96"/>
    <mergeCell ref="G96:H96"/>
    <mergeCell ref="B101:D101"/>
    <mergeCell ref="E101:F101"/>
    <mergeCell ref="G101:H101"/>
    <mergeCell ref="B102:D102"/>
    <mergeCell ref="E102:F102"/>
    <mergeCell ref="G102:H102"/>
    <mergeCell ref="B99:D99"/>
    <mergeCell ref="E99:F99"/>
    <mergeCell ref="G99:H99"/>
    <mergeCell ref="B100:D100"/>
    <mergeCell ref="E100:F100"/>
    <mergeCell ref="G100:H100"/>
    <mergeCell ref="B105:D105"/>
    <mergeCell ref="E105:F105"/>
    <mergeCell ref="G105:H105"/>
    <mergeCell ref="B106:D106"/>
    <mergeCell ref="E106:F106"/>
    <mergeCell ref="G106:H106"/>
    <mergeCell ref="B103:D103"/>
    <mergeCell ref="E103:F103"/>
    <mergeCell ref="G103:H103"/>
    <mergeCell ref="B104:D104"/>
    <mergeCell ref="E104:F104"/>
    <mergeCell ref="G104:H104"/>
    <mergeCell ref="B109:D109"/>
    <mergeCell ref="E109:F109"/>
    <mergeCell ref="G109:H109"/>
    <mergeCell ref="B110:D110"/>
    <mergeCell ref="E110:F110"/>
    <mergeCell ref="G110:H110"/>
    <mergeCell ref="B107:D107"/>
    <mergeCell ref="E107:F107"/>
    <mergeCell ref="G107:H107"/>
    <mergeCell ref="B108:D108"/>
    <mergeCell ref="E108:F108"/>
    <mergeCell ref="G108:H108"/>
    <mergeCell ref="B113:D113"/>
    <mergeCell ref="E113:F113"/>
    <mergeCell ref="G113:H113"/>
    <mergeCell ref="B114:D114"/>
    <mergeCell ref="E114:F114"/>
    <mergeCell ref="G114:H114"/>
    <mergeCell ref="B111:D111"/>
    <mergeCell ref="E111:F111"/>
    <mergeCell ref="G111:H111"/>
    <mergeCell ref="B112:D112"/>
    <mergeCell ref="E112:F112"/>
    <mergeCell ref="G112:H112"/>
    <mergeCell ref="B117:D117"/>
    <mergeCell ref="E117:F117"/>
    <mergeCell ref="G117:H117"/>
    <mergeCell ref="B118:D118"/>
    <mergeCell ref="E118:F118"/>
    <mergeCell ref="G118:H118"/>
    <mergeCell ref="B115:D115"/>
    <mergeCell ref="E115:F115"/>
    <mergeCell ref="G115:H115"/>
    <mergeCell ref="B116:D116"/>
    <mergeCell ref="E116:F116"/>
    <mergeCell ref="G116:H116"/>
    <mergeCell ref="B121:D121"/>
    <mergeCell ref="E121:F121"/>
    <mergeCell ref="G121:H121"/>
    <mergeCell ref="B122:D122"/>
    <mergeCell ref="E122:F122"/>
    <mergeCell ref="G122:H122"/>
    <mergeCell ref="B119:D119"/>
    <mergeCell ref="E119:F119"/>
    <mergeCell ref="G119:H119"/>
    <mergeCell ref="B120:D120"/>
    <mergeCell ref="E120:F120"/>
    <mergeCell ref="G120:H120"/>
    <mergeCell ref="B125:D125"/>
    <mergeCell ref="E125:F125"/>
    <mergeCell ref="G125:H125"/>
    <mergeCell ref="B126:D126"/>
    <mergeCell ref="E126:F126"/>
    <mergeCell ref="G126:H126"/>
    <mergeCell ref="B123:D123"/>
    <mergeCell ref="E123:F123"/>
    <mergeCell ref="G123:H123"/>
    <mergeCell ref="B124:D124"/>
    <mergeCell ref="E124:F124"/>
    <mergeCell ref="G124:H124"/>
    <mergeCell ref="B129:D129"/>
    <mergeCell ref="E129:F129"/>
    <mergeCell ref="G129:H129"/>
    <mergeCell ref="B130:D130"/>
    <mergeCell ref="E130:F130"/>
    <mergeCell ref="G130:H130"/>
    <mergeCell ref="B127:D127"/>
    <mergeCell ref="E127:F127"/>
    <mergeCell ref="G127:H127"/>
    <mergeCell ref="B128:D128"/>
    <mergeCell ref="E128:F128"/>
    <mergeCell ref="G128:H128"/>
    <mergeCell ref="B133:D133"/>
    <mergeCell ref="E133:F133"/>
    <mergeCell ref="G133:H133"/>
    <mergeCell ref="B134:D134"/>
    <mergeCell ref="E134:F134"/>
    <mergeCell ref="G134:H134"/>
    <mergeCell ref="B131:D131"/>
    <mergeCell ref="E131:F131"/>
    <mergeCell ref="G131:H131"/>
    <mergeCell ref="B132:D132"/>
    <mergeCell ref="E132:F132"/>
    <mergeCell ref="G132:H132"/>
    <mergeCell ref="B137:D137"/>
    <mergeCell ref="E137:F137"/>
    <mergeCell ref="G137:H137"/>
    <mergeCell ref="B138:D138"/>
    <mergeCell ref="E138:F138"/>
    <mergeCell ref="G138:H138"/>
    <mergeCell ref="B135:D135"/>
    <mergeCell ref="E135:F135"/>
    <mergeCell ref="G135:H135"/>
    <mergeCell ref="B136:D136"/>
    <mergeCell ref="E136:F136"/>
    <mergeCell ref="G136:H136"/>
    <mergeCell ref="B141:D141"/>
    <mergeCell ref="E141:F141"/>
    <mergeCell ref="G141:H141"/>
    <mergeCell ref="B142:D142"/>
    <mergeCell ref="E142:F142"/>
    <mergeCell ref="G142:H142"/>
    <mergeCell ref="B139:D139"/>
    <mergeCell ref="E139:F139"/>
    <mergeCell ref="G139:H139"/>
    <mergeCell ref="B140:D140"/>
    <mergeCell ref="E140:F140"/>
    <mergeCell ref="G140:H140"/>
    <mergeCell ref="B145:D145"/>
    <mergeCell ref="E145:F145"/>
    <mergeCell ref="G145:H145"/>
    <mergeCell ref="B146:D146"/>
    <mergeCell ref="E146:F146"/>
    <mergeCell ref="G146:H146"/>
    <mergeCell ref="B143:D143"/>
    <mergeCell ref="E143:F143"/>
    <mergeCell ref="G143:H143"/>
    <mergeCell ref="B144:D144"/>
    <mergeCell ref="E144:F144"/>
    <mergeCell ref="G144:H144"/>
  </mergeCells>
  <pageMargins left="0.25" right="0.25" top="0.25" bottom="0.25" header="0.25" footer="0.25"/>
  <pageSetup scale="35" orientation="portrait" cellComments="atEnd"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F115"/>
  <sheetViews>
    <sheetView showGridLines="0" topLeftCell="A85" workbookViewId="0">
      <selection activeCell="T18" sqref="T18"/>
    </sheetView>
  </sheetViews>
  <sheetFormatPr baseColWidth="10" defaultColWidth="9.140625" defaultRowHeight="15" x14ac:dyDescent="0.25"/>
  <cols>
    <col min="1" max="1" width="25" customWidth="1"/>
    <col min="2" max="2" width="8.5703125" customWidth="1"/>
    <col min="3" max="3" width="13.140625" customWidth="1"/>
    <col min="4" max="4" width="26.7109375" customWidth="1"/>
    <col min="5" max="5" width="16.7109375" customWidth="1"/>
    <col min="6" max="6" width="20.28515625" customWidth="1"/>
  </cols>
  <sheetData>
    <row r="1" spans="1:6" ht="18" customHeight="1" x14ac:dyDescent="0.25">
      <c r="A1" s="333"/>
      <c r="B1" s="333"/>
      <c r="C1" s="339" t="s">
        <v>0</v>
      </c>
      <c r="D1" s="333"/>
      <c r="E1" s="333"/>
      <c r="F1" s="333"/>
    </row>
    <row r="2" spans="1:6" ht="18" customHeight="1" x14ac:dyDescent="0.25">
      <c r="A2" s="333"/>
      <c r="B2" s="333"/>
      <c r="C2" s="339" t="s">
        <v>1</v>
      </c>
      <c r="D2" s="333"/>
      <c r="E2" s="333"/>
      <c r="F2" s="333"/>
    </row>
    <row r="3" spans="1:6" ht="18" customHeight="1" x14ac:dyDescent="0.25">
      <c r="A3" s="333"/>
      <c r="B3" s="333"/>
      <c r="C3" s="339" t="s">
        <v>2</v>
      </c>
      <c r="D3" s="333"/>
      <c r="E3" s="333"/>
      <c r="F3" s="333"/>
    </row>
    <row r="4" spans="1:6" x14ac:dyDescent="0.25">
      <c r="A4" s="151" t="s">
        <v>2</v>
      </c>
      <c r="B4" s="483" t="s">
        <v>2</v>
      </c>
      <c r="C4" s="333"/>
      <c r="D4" s="152" t="s">
        <v>2</v>
      </c>
      <c r="E4" s="152" t="s">
        <v>2</v>
      </c>
      <c r="F4" s="152" t="s">
        <v>2</v>
      </c>
    </row>
    <row r="5" spans="1:6" ht="15.75" x14ac:dyDescent="0.25">
      <c r="A5" s="153" t="s">
        <v>62</v>
      </c>
      <c r="B5" s="482" t="s">
        <v>2</v>
      </c>
      <c r="C5" s="333"/>
      <c r="D5" s="152" t="s">
        <v>2</v>
      </c>
      <c r="E5" s="152" t="s">
        <v>2</v>
      </c>
      <c r="F5" s="152" t="s">
        <v>2</v>
      </c>
    </row>
    <row r="6" spans="1:6" x14ac:dyDescent="0.25">
      <c r="A6" s="151" t="s">
        <v>2</v>
      </c>
      <c r="B6" s="483" t="s">
        <v>2</v>
      </c>
      <c r="C6" s="333"/>
      <c r="D6" s="152" t="s">
        <v>2</v>
      </c>
      <c r="E6" s="152" t="s">
        <v>2</v>
      </c>
      <c r="F6" s="152" t="s">
        <v>2</v>
      </c>
    </row>
    <row r="7" spans="1:6" ht="38.25" x14ac:dyDescent="0.25">
      <c r="A7" s="226" t="s">
        <v>96</v>
      </c>
      <c r="B7" s="619" t="s">
        <v>62</v>
      </c>
      <c r="C7" s="401"/>
      <c r="D7" s="226" t="s">
        <v>876</v>
      </c>
      <c r="E7" s="226" t="s">
        <v>877</v>
      </c>
      <c r="F7" s="226" t="s">
        <v>878</v>
      </c>
    </row>
    <row r="8" spans="1:6" x14ac:dyDescent="0.25">
      <c r="A8" s="227">
        <v>41943</v>
      </c>
      <c r="B8" s="616">
        <v>72495290.120000005</v>
      </c>
      <c r="C8" s="374"/>
      <c r="D8" s="228">
        <v>2857970161.6700001</v>
      </c>
      <c r="E8" s="229">
        <v>2.5366006650000002E-2</v>
      </c>
      <c r="F8" s="229">
        <v>0.265319258</v>
      </c>
    </row>
    <row r="9" spans="1:6" x14ac:dyDescent="0.25">
      <c r="A9" s="230">
        <v>41973</v>
      </c>
      <c r="B9" s="617">
        <v>66786834.18</v>
      </c>
      <c r="C9" s="374"/>
      <c r="D9" s="231">
        <v>3291807123.7800002</v>
      </c>
      <c r="E9" s="232">
        <v>2.0288805409999999E-2</v>
      </c>
      <c r="F9" s="232">
        <v>0.21805384929999999</v>
      </c>
    </row>
    <row r="10" spans="1:6" x14ac:dyDescent="0.25">
      <c r="A10" s="227">
        <v>42004</v>
      </c>
      <c r="B10" s="616">
        <v>58862866.390000001</v>
      </c>
      <c r="C10" s="374"/>
      <c r="D10" s="228">
        <v>3295545440.1399999</v>
      </c>
      <c r="E10" s="229">
        <v>1.7861342669999999E-2</v>
      </c>
      <c r="F10" s="229">
        <v>0.1944849401</v>
      </c>
    </row>
    <row r="11" spans="1:6" x14ac:dyDescent="0.25">
      <c r="A11" s="230">
        <v>42035</v>
      </c>
      <c r="B11" s="617">
        <v>62392403.259999998</v>
      </c>
      <c r="C11" s="374"/>
      <c r="D11" s="231">
        <v>3298770821.3200002</v>
      </c>
      <c r="E11" s="232">
        <v>1.891383386E-2</v>
      </c>
      <c r="F11" s="232">
        <v>0.2047826928</v>
      </c>
    </row>
    <row r="12" spans="1:6" x14ac:dyDescent="0.25">
      <c r="A12" s="227">
        <v>42063</v>
      </c>
      <c r="B12" s="616">
        <v>60093393.350000001</v>
      </c>
      <c r="C12" s="374"/>
      <c r="D12" s="228">
        <v>3303078602.1399999</v>
      </c>
      <c r="E12" s="229">
        <v>1.819314663E-2</v>
      </c>
      <c r="F12" s="229">
        <v>0.1977444843</v>
      </c>
    </row>
    <row r="13" spans="1:6" x14ac:dyDescent="0.25">
      <c r="A13" s="230">
        <v>42094</v>
      </c>
      <c r="B13" s="617">
        <v>138230637.25</v>
      </c>
      <c r="C13" s="374"/>
      <c r="D13" s="231">
        <v>3308043452.8600001</v>
      </c>
      <c r="E13" s="232">
        <v>4.1786221739999997E-2</v>
      </c>
      <c r="F13" s="232">
        <v>0.40083155129999998</v>
      </c>
    </row>
    <row r="14" spans="1:6" x14ac:dyDescent="0.25">
      <c r="A14" s="227">
        <v>42124</v>
      </c>
      <c r="B14" s="616">
        <v>80187283.200000003</v>
      </c>
      <c r="C14" s="374"/>
      <c r="D14" s="228">
        <v>3315382500.8899999</v>
      </c>
      <c r="E14" s="229">
        <v>2.4186434949999999E-2</v>
      </c>
      <c r="F14" s="229">
        <v>0.25457798869999998</v>
      </c>
    </row>
    <row r="15" spans="1:6" x14ac:dyDescent="0.25">
      <c r="A15" s="230">
        <v>42155</v>
      </c>
      <c r="B15" s="617">
        <v>72959274.260000005</v>
      </c>
      <c r="C15" s="374"/>
      <c r="D15" s="231">
        <v>3320216904.8499999</v>
      </c>
      <c r="E15" s="232">
        <v>2.1974249380000001E-2</v>
      </c>
      <c r="F15" s="232">
        <v>0.23404461339999999</v>
      </c>
    </row>
    <row r="16" spans="1:6" x14ac:dyDescent="0.25">
      <c r="A16" s="227">
        <v>42185</v>
      </c>
      <c r="B16" s="616">
        <v>79449934.840000004</v>
      </c>
      <c r="C16" s="374"/>
      <c r="D16" s="228">
        <v>3324021311.2199998</v>
      </c>
      <c r="E16" s="229">
        <v>2.3901752549999999E-2</v>
      </c>
      <c r="F16" s="229">
        <v>0.2519641775</v>
      </c>
    </row>
    <row r="17" spans="1:6" x14ac:dyDescent="0.25">
      <c r="A17" s="230">
        <v>42216</v>
      </c>
      <c r="B17" s="617">
        <v>75876749.780000001</v>
      </c>
      <c r="C17" s="374"/>
      <c r="D17" s="231">
        <v>3328478001.4899998</v>
      </c>
      <c r="E17" s="232">
        <v>2.279622991E-2</v>
      </c>
      <c r="F17" s="232">
        <v>0.24173396</v>
      </c>
    </row>
    <row r="18" spans="1:6" x14ac:dyDescent="0.25">
      <c r="A18" s="227">
        <v>42247</v>
      </c>
      <c r="B18" s="616">
        <v>64524115.32</v>
      </c>
      <c r="C18" s="374"/>
      <c r="D18" s="228">
        <v>3333074701.98</v>
      </c>
      <c r="E18" s="229">
        <v>1.9358736630000001E-2</v>
      </c>
      <c r="F18" s="229">
        <v>0.20909929590000001</v>
      </c>
    </row>
    <row r="19" spans="1:6" x14ac:dyDescent="0.25">
      <c r="A19" s="230">
        <v>42277</v>
      </c>
      <c r="B19" s="617">
        <v>120589185.89</v>
      </c>
      <c r="C19" s="374"/>
      <c r="D19" s="231">
        <v>3337158924.6799998</v>
      </c>
      <c r="E19" s="232">
        <v>3.613528412E-2</v>
      </c>
      <c r="F19" s="232">
        <v>0.35702662639999999</v>
      </c>
    </row>
    <row r="20" spans="1:6" x14ac:dyDescent="0.25">
      <c r="A20" s="227">
        <v>42308</v>
      </c>
      <c r="B20" s="616">
        <v>75296217.310000002</v>
      </c>
      <c r="C20" s="374"/>
      <c r="D20" s="228">
        <v>3344014310.04</v>
      </c>
      <c r="E20" s="229">
        <v>2.2516715039999999E-2</v>
      </c>
      <c r="F20" s="229">
        <v>0.23912717040000001</v>
      </c>
    </row>
    <row r="21" spans="1:6" x14ac:dyDescent="0.25">
      <c r="A21" s="230">
        <v>42338</v>
      </c>
      <c r="B21" s="617">
        <v>72438139.510000005</v>
      </c>
      <c r="C21" s="374"/>
      <c r="D21" s="231">
        <v>4301376074.5799999</v>
      </c>
      <c r="E21" s="232">
        <v>1.684068964E-2</v>
      </c>
      <c r="F21" s="232">
        <v>0.1843820873</v>
      </c>
    </row>
    <row r="22" spans="1:6" x14ac:dyDescent="0.25">
      <c r="A22" s="227">
        <v>42369</v>
      </c>
      <c r="B22" s="616">
        <v>69718454.439999998</v>
      </c>
      <c r="C22" s="374"/>
      <c r="D22" s="228">
        <v>4294505232.27</v>
      </c>
      <c r="E22" s="229">
        <v>1.6234339149999999E-2</v>
      </c>
      <c r="F22" s="229">
        <v>0.17832531130000001</v>
      </c>
    </row>
    <row r="23" spans="1:6" x14ac:dyDescent="0.25">
      <c r="A23" s="230">
        <v>42400</v>
      </c>
      <c r="B23" s="617">
        <v>66170726.689999998</v>
      </c>
      <c r="C23" s="374"/>
      <c r="D23" s="231">
        <v>4287010299.77</v>
      </c>
      <c r="E23" s="232">
        <v>1.543516858E-2</v>
      </c>
      <c r="F23" s="232">
        <v>0.17027949119999999</v>
      </c>
    </row>
    <row r="24" spans="1:6" x14ac:dyDescent="0.25">
      <c r="A24" s="227">
        <v>42429</v>
      </c>
      <c r="B24" s="616">
        <v>75574398.829999998</v>
      </c>
      <c r="C24" s="374"/>
      <c r="D24" s="228">
        <v>4280363490.7800002</v>
      </c>
      <c r="E24" s="229">
        <v>1.7656070329999999E-2</v>
      </c>
      <c r="F24" s="229">
        <v>0.19246233160000001</v>
      </c>
    </row>
    <row r="25" spans="1:6" x14ac:dyDescent="0.25">
      <c r="A25" s="230">
        <v>42460</v>
      </c>
      <c r="B25" s="617">
        <v>143300028.08000001</v>
      </c>
      <c r="C25" s="374"/>
      <c r="D25" s="231">
        <v>4274172803.25</v>
      </c>
      <c r="E25" s="232">
        <v>3.3526961750000001E-2</v>
      </c>
      <c r="F25" s="232">
        <v>0.3358335771</v>
      </c>
    </row>
    <row r="26" spans="1:6" x14ac:dyDescent="0.25">
      <c r="A26" s="227">
        <v>42490</v>
      </c>
      <c r="B26" s="616">
        <v>89923410.170000002</v>
      </c>
      <c r="C26" s="374"/>
      <c r="D26" s="228">
        <v>4267273671.9499998</v>
      </c>
      <c r="E26" s="229">
        <v>2.1072801299999999E-2</v>
      </c>
      <c r="F26" s="229">
        <v>0.2255297453</v>
      </c>
    </row>
    <row r="27" spans="1:6" x14ac:dyDescent="0.25">
      <c r="A27" s="230">
        <v>42521</v>
      </c>
      <c r="B27" s="617">
        <v>78169591.569999993</v>
      </c>
      <c r="C27" s="374"/>
      <c r="D27" s="231">
        <v>4261650148.5300002</v>
      </c>
      <c r="E27" s="232">
        <v>1.834256423E-2</v>
      </c>
      <c r="F27" s="232">
        <v>0.19920836650000001</v>
      </c>
    </row>
    <row r="28" spans="1:6" x14ac:dyDescent="0.25">
      <c r="A28" s="227">
        <v>42551</v>
      </c>
      <c r="B28" s="616">
        <v>88944152.75</v>
      </c>
      <c r="C28" s="374"/>
      <c r="D28" s="228">
        <v>4804347133.4099998</v>
      </c>
      <c r="E28" s="229">
        <v>1.8513265229999999E-2</v>
      </c>
      <c r="F28" s="229">
        <v>0.20087777100000001</v>
      </c>
    </row>
    <row r="29" spans="1:6" x14ac:dyDescent="0.25">
      <c r="A29" s="230">
        <v>42582</v>
      </c>
      <c r="B29" s="617">
        <v>78618670.209999993</v>
      </c>
      <c r="C29" s="374"/>
      <c r="D29" s="231">
        <v>4765400065.2600002</v>
      </c>
      <c r="E29" s="232">
        <v>1.6497811120000001E-2</v>
      </c>
      <c r="F29" s="232">
        <v>0.18096215439999999</v>
      </c>
    </row>
    <row r="30" spans="1:6" x14ac:dyDescent="0.25">
      <c r="A30" s="227">
        <v>42613</v>
      </c>
      <c r="B30" s="616">
        <v>77835016.719999999</v>
      </c>
      <c r="C30" s="374"/>
      <c r="D30" s="228">
        <v>4713227787.7399998</v>
      </c>
      <c r="E30" s="229">
        <v>1.6514164009999999E-2</v>
      </c>
      <c r="F30" s="229">
        <v>0.18112555920000001</v>
      </c>
    </row>
    <row r="31" spans="1:6" x14ac:dyDescent="0.25">
      <c r="A31" s="230">
        <v>42643</v>
      </c>
      <c r="B31" s="617">
        <v>129496887.73999999</v>
      </c>
      <c r="C31" s="374"/>
      <c r="D31" s="231">
        <v>4660152432.8400002</v>
      </c>
      <c r="E31" s="232">
        <v>2.778812273E-2</v>
      </c>
      <c r="F31" s="232">
        <v>0.28693179969999999</v>
      </c>
    </row>
    <row r="32" spans="1:6" x14ac:dyDescent="0.25">
      <c r="A32" s="227">
        <v>42674</v>
      </c>
      <c r="B32" s="616">
        <v>82752830.5</v>
      </c>
      <c r="C32" s="374"/>
      <c r="D32" s="228">
        <v>4840848578.8699999</v>
      </c>
      <c r="E32" s="229">
        <v>1.7094695100000001E-2</v>
      </c>
      <c r="F32" s="229">
        <v>0.18690713819999999</v>
      </c>
    </row>
    <row r="33" spans="1:6" x14ac:dyDescent="0.25">
      <c r="A33" s="230">
        <v>42704</v>
      </c>
      <c r="B33" s="617">
        <v>83042789.909999996</v>
      </c>
      <c r="C33" s="374"/>
      <c r="D33" s="231">
        <v>4792613805.8599997</v>
      </c>
      <c r="E33" s="232">
        <v>1.732724423E-2</v>
      </c>
      <c r="F33" s="232">
        <v>0.18921260770000001</v>
      </c>
    </row>
    <row r="34" spans="1:6" x14ac:dyDescent="0.25">
      <c r="A34" s="227">
        <v>42735</v>
      </c>
      <c r="B34" s="616">
        <v>68944637.629999995</v>
      </c>
      <c r="C34" s="374"/>
      <c r="D34" s="228">
        <v>4741460050.9700003</v>
      </c>
      <c r="E34" s="229">
        <v>1.454080323E-2</v>
      </c>
      <c r="F34" s="229">
        <v>0.16118968440000001</v>
      </c>
    </row>
    <row r="35" spans="1:6" x14ac:dyDescent="0.25">
      <c r="A35" s="230">
        <v>42766</v>
      </c>
      <c r="B35" s="617">
        <v>73015734.890000001</v>
      </c>
      <c r="C35" s="374"/>
      <c r="D35" s="231">
        <v>4701563876.3100004</v>
      </c>
      <c r="E35" s="232">
        <v>1.553009526E-2</v>
      </c>
      <c r="F35" s="232">
        <v>0.171238951</v>
      </c>
    </row>
    <row r="36" spans="1:6" x14ac:dyDescent="0.25">
      <c r="A36" s="227">
        <v>42794</v>
      </c>
      <c r="B36" s="616">
        <v>72537102.5</v>
      </c>
      <c r="C36" s="374"/>
      <c r="D36" s="228">
        <v>4663635883.8599997</v>
      </c>
      <c r="E36" s="229">
        <v>1.555376627E-2</v>
      </c>
      <c r="F36" s="229">
        <v>0.17147804429999999</v>
      </c>
    </row>
    <row r="37" spans="1:6" x14ac:dyDescent="0.25">
      <c r="A37" s="230">
        <v>42825</v>
      </c>
      <c r="B37" s="617">
        <v>140114464.68000001</v>
      </c>
      <c r="C37" s="374"/>
      <c r="D37" s="231">
        <v>4626174156.9099998</v>
      </c>
      <c r="E37" s="232">
        <v>3.0287330290000001E-2</v>
      </c>
      <c r="F37" s="232">
        <v>0.30861995800000003</v>
      </c>
    </row>
    <row r="38" spans="1:6" x14ac:dyDescent="0.25">
      <c r="A38" s="227">
        <v>42855</v>
      </c>
      <c r="B38" s="616">
        <v>73481781.120000005</v>
      </c>
      <c r="C38" s="374"/>
      <c r="D38" s="228">
        <v>4570344080.75</v>
      </c>
      <c r="E38" s="229">
        <v>1.6077953829999998E-2</v>
      </c>
      <c r="F38" s="229">
        <v>0.17675651980000001</v>
      </c>
    </row>
    <row r="39" spans="1:6" x14ac:dyDescent="0.25">
      <c r="A39" s="230">
        <v>42886</v>
      </c>
      <c r="B39" s="617">
        <v>93978440.560000002</v>
      </c>
      <c r="C39" s="374"/>
      <c r="D39" s="231">
        <v>5311298308.2399998</v>
      </c>
      <c r="E39" s="232">
        <v>1.7694061810000002E-2</v>
      </c>
      <c r="F39" s="232">
        <v>0.19283702350000001</v>
      </c>
    </row>
    <row r="40" spans="1:6" x14ac:dyDescent="0.25">
      <c r="A40" s="227">
        <v>42916</v>
      </c>
      <c r="B40" s="616">
        <v>96848562.549999997</v>
      </c>
      <c r="C40" s="374"/>
      <c r="D40" s="228">
        <v>5266568129.3000002</v>
      </c>
      <c r="E40" s="229">
        <v>1.8389311629999999E-2</v>
      </c>
      <c r="F40" s="229">
        <v>0.1996658596</v>
      </c>
    </row>
    <row r="41" spans="1:6" x14ac:dyDescent="0.25">
      <c r="A41" s="230">
        <v>42947</v>
      </c>
      <c r="B41" s="617">
        <v>86685650.170000002</v>
      </c>
      <c r="C41" s="374"/>
      <c r="D41" s="231">
        <v>5210271036.0600004</v>
      </c>
      <c r="E41" s="232">
        <v>1.663745505E-2</v>
      </c>
      <c r="F41" s="232">
        <v>0.18235657189999999</v>
      </c>
    </row>
    <row r="42" spans="1:6" x14ac:dyDescent="0.25">
      <c r="A42" s="227">
        <v>42978</v>
      </c>
      <c r="B42" s="616">
        <v>85602780.640000001</v>
      </c>
      <c r="C42" s="374"/>
      <c r="D42" s="228">
        <v>5157445444.5100002</v>
      </c>
      <c r="E42" s="229">
        <v>1.659790328E-2</v>
      </c>
      <c r="F42" s="229">
        <v>0.18196184779999999</v>
      </c>
    </row>
    <row r="43" spans="1:6" x14ac:dyDescent="0.25">
      <c r="A43" s="230">
        <v>43008</v>
      </c>
      <c r="B43" s="617">
        <v>133690750.40000001</v>
      </c>
      <c r="C43" s="374"/>
      <c r="D43" s="231">
        <v>5104936203.6300001</v>
      </c>
      <c r="E43" s="232">
        <v>2.61885252E-2</v>
      </c>
      <c r="F43" s="232">
        <v>0.27272501100000002</v>
      </c>
    </row>
    <row r="44" spans="1:6" x14ac:dyDescent="0.25">
      <c r="A44" s="227">
        <v>43039</v>
      </c>
      <c r="B44" s="616">
        <v>94556875.030000001</v>
      </c>
      <c r="C44" s="374"/>
      <c r="D44" s="228">
        <v>5060548795.9799995</v>
      </c>
      <c r="E44" s="229">
        <v>1.8685102910000001E-2</v>
      </c>
      <c r="F44" s="229">
        <v>0.20255506910000001</v>
      </c>
    </row>
    <row r="45" spans="1:6" x14ac:dyDescent="0.25">
      <c r="A45" s="230">
        <v>43069</v>
      </c>
      <c r="B45" s="617">
        <v>85298703.290000007</v>
      </c>
      <c r="C45" s="374"/>
      <c r="D45" s="231">
        <v>5047922655.1099997</v>
      </c>
      <c r="E45" s="232">
        <v>1.6897783329999999E-2</v>
      </c>
      <c r="F45" s="232">
        <v>0.18495027720000001</v>
      </c>
    </row>
    <row r="46" spans="1:6" x14ac:dyDescent="0.25">
      <c r="A46" s="227">
        <v>43100</v>
      </c>
      <c r="B46" s="616">
        <v>63371551.270000003</v>
      </c>
      <c r="C46" s="374"/>
      <c r="D46" s="228">
        <v>5036096611.46</v>
      </c>
      <c r="E46" s="229">
        <v>1.2583466160000001E-2</v>
      </c>
      <c r="F46" s="229">
        <v>0.1409771027</v>
      </c>
    </row>
    <row r="47" spans="1:6" x14ac:dyDescent="0.25">
      <c r="A47" s="230">
        <v>43131</v>
      </c>
      <c r="B47" s="617">
        <v>80326929.159999996</v>
      </c>
      <c r="C47" s="374"/>
      <c r="D47" s="231">
        <v>5025700209.7200003</v>
      </c>
      <c r="E47" s="232">
        <v>1.5983231350000002E-2</v>
      </c>
      <c r="F47" s="232">
        <v>0.17580496919999999</v>
      </c>
    </row>
    <row r="48" spans="1:6" x14ac:dyDescent="0.25">
      <c r="A48" s="227">
        <v>43159</v>
      </c>
      <c r="B48" s="616">
        <v>81349605.370000005</v>
      </c>
      <c r="C48" s="374"/>
      <c r="D48" s="228">
        <v>5201380301.6700001</v>
      </c>
      <c r="E48" s="229">
        <v>1.5640003360000002E-2</v>
      </c>
      <c r="F48" s="229">
        <v>0.17234856300000001</v>
      </c>
    </row>
    <row r="49" spans="1:6" x14ac:dyDescent="0.25">
      <c r="A49" s="230">
        <v>43190</v>
      </c>
      <c r="B49" s="617">
        <v>134825540.58000001</v>
      </c>
      <c r="C49" s="374"/>
      <c r="D49" s="231">
        <v>5193011877.2600002</v>
      </c>
      <c r="E49" s="232">
        <v>2.5962879299999998E-2</v>
      </c>
      <c r="F49" s="232">
        <v>0.27070019299999998</v>
      </c>
    </row>
    <row r="50" spans="1:6" x14ac:dyDescent="0.25">
      <c r="A50" s="227">
        <v>43220</v>
      </c>
      <c r="B50" s="616">
        <v>93228738.390000001</v>
      </c>
      <c r="C50" s="374"/>
      <c r="D50" s="228">
        <v>5178506275.4899998</v>
      </c>
      <c r="E50" s="229">
        <v>1.8003017360000002E-2</v>
      </c>
      <c r="F50" s="229">
        <v>0.19587819270000001</v>
      </c>
    </row>
    <row r="51" spans="1:6" x14ac:dyDescent="0.25">
      <c r="A51" s="230">
        <v>43251</v>
      </c>
      <c r="B51" s="617">
        <v>92842255.719999999</v>
      </c>
      <c r="C51" s="374"/>
      <c r="D51" s="231">
        <v>5542036312.6999998</v>
      </c>
      <c r="E51" s="232">
        <v>1.675237232E-2</v>
      </c>
      <c r="F51" s="232">
        <v>0.18350244809999999</v>
      </c>
    </row>
    <row r="52" spans="1:6" x14ac:dyDescent="0.25">
      <c r="A52" s="227">
        <v>43281</v>
      </c>
      <c r="B52" s="616">
        <v>92517802.659999996</v>
      </c>
      <c r="C52" s="374"/>
      <c r="D52" s="228">
        <v>5519574170.1400003</v>
      </c>
      <c r="E52" s="229">
        <v>1.6761764549999999E-2</v>
      </c>
      <c r="F52" s="229">
        <v>0.18359603590000001</v>
      </c>
    </row>
    <row r="53" spans="1:6" x14ac:dyDescent="0.25">
      <c r="A53" s="230">
        <v>43312</v>
      </c>
      <c r="B53" s="617">
        <v>93303518.25</v>
      </c>
      <c r="C53" s="374"/>
      <c r="D53" s="231">
        <v>5497287083.8199997</v>
      </c>
      <c r="E53" s="232">
        <v>1.6972647930000001E-2</v>
      </c>
      <c r="F53" s="232">
        <v>0.18569477140000001</v>
      </c>
    </row>
    <row r="54" spans="1:6" x14ac:dyDescent="0.25">
      <c r="A54" s="227">
        <v>43343</v>
      </c>
      <c r="B54" s="616">
        <v>88691982.939999998</v>
      </c>
      <c r="C54" s="374"/>
      <c r="D54" s="228">
        <v>5464076458.4700003</v>
      </c>
      <c r="E54" s="229">
        <v>1.6231834170000001E-2</v>
      </c>
      <c r="F54" s="229">
        <v>0.17830020390000001</v>
      </c>
    </row>
    <row r="55" spans="1:6" x14ac:dyDescent="0.25">
      <c r="A55" s="230">
        <v>43373</v>
      </c>
      <c r="B55" s="617">
        <v>112928598.06999999</v>
      </c>
      <c r="C55" s="374"/>
      <c r="D55" s="231">
        <v>5436442715.0100002</v>
      </c>
      <c r="E55" s="232">
        <v>2.0772516880000001E-2</v>
      </c>
      <c r="F55" s="232">
        <v>0.22267411989999999</v>
      </c>
    </row>
    <row r="56" spans="1:6" x14ac:dyDescent="0.25">
      <c r="A56" s="227">
        <v>43404</v>
      </c>
      <c r="B56" s="616">
        <v>103617298.42</v>
      </c>
      <c r="C56" s="374"/>
      <c r="D56" s="228">
        <v>5410658135.0900002</v>
      </c>
      <c r="E56" s="229">
        <v>1.9150590530000001E-2</v>
      </c>
      <c r="F56" s="229">
        <v>0.2070824701</v>
      </c>
    </row>
    <row r="57" spans="1:6" x14ac:dyDescent="0.25">
      <c r="A57" s="230">
        <v>43434</v>
      </c>
      <c r="B57" s="617">
        <v>99974874.700000003</v>
      </c>
      <c r="C57" s="374"/>
      <c r="D57" s="231">
        <v>5693626730.21</v>
      </c>
      <c r="E57" s="232">
        <v>1.7559084820000001E-2</v>
      </c>
      <c r="F57" s="232">
        <v>0.1915050865</v>
      </c>
    </row>
    <row r="58" spans="1:6" x14ac:dyDescent="0.25">
      <c r="A58" s="227">
        <v>43465</v>
      </c>
      <c r="B58" s="616">
        <v>78028101.890000001</v>
      </c>
      <c r="C58" s="374"/>
      <c r="D58" s="228">
        <v>5676638724.04</v>
      </c>
      <c r="E58" s="229">
        <v>1.3745476100000001E-2</v>
      </c>
      <c r="F58" s="229">
        <v>0.15302985960000001</v>
      </c>
    </row>
    <row r="59" spans="1:6" x14ac:dyDescent="0.25">
      <c r="A59" s="230">
        <v>43496</v>
      </c>
      <c r="B59" s="617">
        <v>105113977.18000001</v>
      </c>
      <c r="C59" s="374"/>
      <c r="D59" s="231">
        <v>5659073499.1300001</v>
      </c>
      <c r="E59" s="232">
        <v>1.8574414559999999E-2</v>
      </c>
      <c r="F59" s="232">
        <v>0.20147501649999999</v>
      </c>
    </row>
    <row r="60" spans="1:6" x14ac:dyDescent="0.25">
      <c r="A60" s="227">
        <v>43524</v>
      </c>
      <c r="B60" s="616">
        <v>100745892.22</v>
      </c>
      <c r="C60" s="374"/>
      <c r="D60" s="228">
        <v>5638637237.0600004</v>
      </c>
      <c r="E60" s="229">
        <v>1.7867063969999999E-2</v>
      </c>
      <c r="F60" s="229">
        <v>0.19454124719999999</v>
      </c>
    </row>
    <row r="61" spans="1:6" x14ac:dyDescent="0.25">
      <c r="A61" s="230">
        <v>43555</v>
      </c>
      <c r="B61" s="617">
        <v>167273536.87</v>
      </c>
      <c r="C61" s="374"/>
      <c r="D61" s="231">
        <v>5618666165.6700001</v>
      </c>
      <c r="E61" s="232">
        <v>2.9771040299999999E-2</v>
      </c>
      <c r="F61" s="232">
        <v>0.30418978330000002</v>
      </c>
    </row>
    <row r="62" spans="1:6" x14ac:dyDescent="0.25">
      <c r="A62" s="227">
        <v>43585</v>
      </c>
      <c r="B62" s="616">
        <v>104804940.92</v>
      </c>
      <c r="C62" s="374"/>
      <c r="D62" s="228">
        <v>5591926632.6199999</v>
      </c>
      <c r="E62" s="229">
        <v>1.8742188119999999E-2</v>
      </c>
      <c r="F62" s="229">
        <v>0.20311156029999999</v>
      </c>
    </row>
    <row r="63" spans="1:6" x14ac:dyDescent="0.25">
      <c r="A63" s="230">
        <v>43616</v>
      </c>
      <c r="B63" s="617">
        <v>100702559.81999999</v>
      </c>
      <c r="C63" s="374"/>
      <c r="D63" s="231">
        <v>5813198635.0799999</v>
      </c>
      <c r="E63" s="232">
        <v>1.7323089430000001E-2</v>
      </c>
      <c r="F63" s="232">
        <v>0.18917147000000001</v>
      </c>
    </row>
    <row r="64" spans="1:6" x14ac:dyDescent="0.25">
      <c r="A64" s="227">
        <v>43646</v>
      </c>
      <c r="B64" s="616">
        <v>91610011.180000007</v>
      </c>
      <c r="C64" s="374"/>
      <c r="D64" s="228">
        <v>5785439053.3299999</v>
      </c>
      <c r="E64" s="229">
        <v>1.5834582359999998E-2</v>
      </c>
      <c r="F64" s="229">
        <v>0.17430965800000001</v>
      </c>
    </row>
    <row r="65" spans="1:6" x14ac:dyDescent="0.25">
      <c r="A65" s="230">
        <v>43677</v>
      </c>
      <c r="B65" s="617">
        <v>89577936.670000002</v>
      </c>
      <c r="C65" s="374"/>
      <c r="D65" s="231">
        <v>5753787121.5100002</v>
      </c>
      <c r="E65" s="232">
        <v>1.5568517699999999E-2</v>
      </c>
      <c r="F65" s="232">
        <v>0.17162701189999999</v>
      </c>
    </row>
    <row r="66" spans="1:6" x14ac:dyDescent="0.25">
      <c r="A66" s="227">
        <v>43708</v>
      </c>
      <c r="B66" s="616">
        <v>78214358.799999997</v>
      </c>
      <c r="C66" s="374"/>
      <c r="D66" s="228">
        <v>5722231683.4700003</v>
      </c>
      <c r="E66" s="229">
        <v>1.366850612E-2</v>
      </c>
      <c r="F66" s="229">
        <v>0.1522363209</v>
      </c>
    </row>
    <row r="67" spans="1:6" x14ac:dyDescent="0.25">
      <c r="A67" s="230">
        <v>43738</v>
      </c>
      <c r="B67" s="617">
        <v>107880055.2</v>
      </c>
      <c r="C67" s="374"/>
      <c r="D67" s="231">
        <v>5693728314.3900003</v>
      </c>
      <c r="E67" s="232">
        <v>1.8947172969999999E-2</v>
      </c>
      <c r="F67" s="232">
        <v>0.20510690749999999</v>
      </c>
    </row>
    <row r="68" spans="1:6" x14ac:dyDescent="0.25">
      <c r="A68" s="227">
        <v>43769</v>
      </c>
      <c r="B68" s="616">
        <v>95990708.379999995</v>
      </c>
      <c r="C68" s="374"/>
      <c r="D68" s="228">
        <v>5943527114.3800001</v>
      </c>
      <c r="E68" s="229">
        <v>1.6150461929999999E-2</v>
      </c>
      <c r="F68" s="229">
        <v>0.1774842314</v>
      </c>
    </row>
    <row r="69" spans="1:6" x14ac:dyDescent="0.25">
      <c r="A69" s="230">
        <v>43799</v>
      </c>
      <c r="B69" s="617">
        <v>86953325.579999998</v>
      </c>
      <c r="C69" s="374"/>
      <c r="D69" s="231">
        <v>5944604129.3999996</v>
      </c>
      <c r="E69" s="232">
        <v>1.462726932E-2</v>
      </c>
      <c r="F69" s="232">
        <v>0.16207244430000001</v>
      </c>
    </row>
    <row r="70" spans="1:6" x14ac:dyDescent="0.25">
      <c r="A70" s="227">
        <v>43830</v>
      </c>
      <c r="B70" s="616">
        <v>71940522.469999999</v>
      </c>
      <c r="C70" s="374"/>
      <c r="D70" s="228">
        <v>5938147544.1000004</v>
      </c>
      <c r="E70" s="229">
        <v>1.211497726E-2</v>
      </c>
      <c r="F70" s="229">
        <v>0.13607346349999999</v>
      </c>
    </row>
    <row r="71" spans="1:6" x14ac:dyDescent="0.25">
      <c r="A71" s="230">
        <v>43861</v>
      </c>
      <c r="B71" s="617">
        <v>104750299.3</v>
      </c>
      <c r="C71" s="374"/>
      <c r="D71" s="231">
        <v>5933402204.3599997</v>
      </c>
      <c r="E71" s="232">
        <v>1.76543399E-2</v>
      </c>
      <c r="F71" s="232">
        <v>0.19244526140000001</v>
      </c>
    </row>
    <row r="72" spans="1:6" x14ac:dyDescent="0.25">
      <c r="A72" s="227">
        <v>43890</v>
      </c>
      <c r="B72" s="616">
        <v>102458967.17</v>
      </c>
      <c r="C72" s="374"/>
      <c r="D72" s="228">
        <v>5929158530.2600002</v>
      </c>
      <c r="E72" s="229">
        <v>1.728052415E-2</v>
      </c>
      <c r="F72" s="229">
        <v>0.18874991090000001</v>
      </c>
    </row>
    <row r="73" spans="1:6" x14ac:dyDescent="0.25">
      <c r="A73" s="230">
        <v>43921</v>
      </c>
      <c r="B73" s="617">
        <v>131363158.67</v>
      </c>
      <c r="C73" s="374"/>
      <c r="D73" s="231">
        <v>5925290779.96</v>
      </c>
      <c r="E73" s="232">
        <v>2.2169909219999999E-2</v>
      </c>
      <c r="F73" s="232">
        <v>0.2358813984</v>
      </c>
    </row>
    <row r="74" spans="1:6" x14ac:dyDescent="0.25">
      <c r="A74" s="227">
        <v>43951</v>
      </c>
      <c r="B74" s="616">
        <v>21584149.59</v>
      </c>
      <c r="C74" s="374"/>
      <c r="D74" s="228">
        <v>5922980760.3699999</v>
      </c>
      <c r="E74" s="229">
        <v>3.6441363699999999E-3</v>
      </c>
      <c r="F74" s="229">
        <v>4.2863733940000003E-2</v>
      </c>
    </row>
    <row r="75" spans="1:6" x14ac:dyDescent="0.25">
      <c r="A75" s="230">
        <v>43982</v>
      </c>
      <c r="B75" s="617">
        <v>29559691.300000001</v>
      </c>
      <c r="C75" s="374"/>
      <c r="D75" s="231">
        <v>5922970334.2399998</v>
      </c>
      <c r="E75" s="232">
        <v>4.9906870399999996E-3</v>
      </c>
      <c r="F75" s="232">
        <v>5.8271427319999999E-2</v>
      </c>
    </row>
    <row r="76" spans="1:6" x14ac:dyDescent="0.25">
      <c r="A76" s="227">
        <v>44012</v>
      </c>
      <c r="B76" s="616">
        <v>88709093.670000002</v>
      </c>
      <c r="C76" s="374"/>
      <c r="D76" s="228">
        <v>5922974083.75</v>
      </c>
      <c r="E76" s="229">
        <v>1.4977120010000001E-2</v>
      </c>
      <c r="F76" s="229">
        <v>0.16563549520000001</v>
      </c>
    </row>
    <row r="77" spans="1:6" x14ac:dyDescent="0.25">
      <c r="A77" s="230">
        <v>44043</v>
      </c>
      <c r="B77" s="617">
        <v>120989287.90000001</v>
      </c>
      <c r="C77" s="374"/>
      <c r="D77" s="231">
        <v>5922969907.54</v>
      </c>
      <c r="E77" s="232">
        <v>2.0427131960000001E-2</v>
      </c>
      <c r="F77" s="232">
        <v>0.21937766750000001</v>
      </c>
    </row>
    <row r="78" spans="1:6" x14ac:dyDescent="0.25">
      <c r="A78" s="227">
        <v>44074</v>
      </c>
      <c r="B78" s="616">
        <v>104256629.02</v>
      </c>
      <c r="C78" s="374"/>
      <c r="D78" s="228">
        <v>5922969666.0500002</v>
      </c>
      <c r="E78" s="229">
        <v>1.7602087280000001E-2</v>
      </c>
      <c r="F78" s="229">
        <v>0.1919296482</v>
      </c>
    </row>
    <row r="79" spans="1:6" x14ac:dyDescent="0.25">
      <c r="A79" s="230">
        <v>44104</v>
      </c>
      <c r="B79" s="617">
        <v>168783843.19</v>
      </c>
      <c r="C79" s="374"/>
      <c r="D79" s="231">
        <v>5923087630.8500004</v>
      </c>
      <c r="E79" s="232">
        <v>2.8495922010000001E-2</v>
      </c>
      <c r="F79" s="232">
        <v>0.29313653509999998</v>
      </c>
    </row>
    <row r="80" spans="1:6" x14ac:dyDescent="0.25">
      <c r="A80" s="227">
        <v>44135</v>
      </c>
      <c r="B80" s="616">
        <v>117508040.54000001</v>
      </c>
      <c r="C80" s="374"/>
      <c r="D80" s="228">
        <v>5922976250.5100002</v>
      </c>
      <c r="E80" s="229">
        <v>1.9839357030000001E-2</v>
      </c>
      <c r="F80" s="229">
        <v>0.21373830160000001</v>
      </c>
    </row>
    <row r="81" spans="1:6" x14ac:dyDescent="0.25">
      <c r="A81" s="230">
        <v>44165</v>
      </c>
      <c r="B81" s="617">
        <v>88806224.430000007</v>
      </c>
      <c r="C81" s="374"/>
      <c r="D81" s="231">
        <v>5922971251.0500002</v>
      </c>
      <c r="E81" s="232">
        <v>1.499352617E-2</v>
      </c>
      <c r="F81" s="232">
        <v>0.1658022421</v>
      </c>
    </row>
    <row r="82" spans="1:6" x14ac:dyDescent="0.25">
      <c r="A82" s="227">
        <v>44196</v>
      </c>
      <c r="B82" s="616">
        <v>78127459.659999996</v>
      </c>
      <c r="C82" s="374"/>
      <c r="D82" s="228">
        <v>5938529170.9499998</v>
      </c>
      <c r="E82" s="229">
        <v>1.315602861E-2</v>
      </c>
      <c r="F82" s="229">
        <v>0.1469354232</v>
      </c>
    </row>
    <row r="83" spans="1:6" x14ac:dyDescent="0.25">
      <c r="A83" s="230">
        <v>44227</v>
      </c>
      <c r="B83" s="617">
        <v>87835457.469999999</v>
      </c>
      <c r="C83" s="374"/>
      <c r="D83" s="231">
        <v>5953603432.6099997</v>
      </c>
      <c r="E83" s="232">
        <v>1.475332687E-2</v>
      </c>
      <c r="F83" s="232">
        <v>0.16335788030000001</v>
      </c>
    </row>
    <row r="84" spans="1:6" x14ac:dyDescent="0.25">
      <c r="A84" s="227">
        <v>44255</v>
      </c>
      <c r="B84" s="616">
        <v>104599070.25</v>
      </c>
      <c r="C84" s="374"/>
      <c r="D84" s="228">
        <v>5960792314.3699999</v>
      </c>
      <c r="E84" s="229">
        <v>1.7547846789999998E-2</v>
      </c>
      <c r="F84" s="229">
        <v>0.19139410009999999</v>
      </c>
    </row>
    <row r="85" spans="1:6" x14ac:dyDescent="0.25">
      <c r="A85" s="230">
        <v>44286</v>
      </c>
      <c r="B85" s="617">
        <v>167595857.91999999</v>
      </c>
      <c r="C85" s="374"/>
      <c r="D85" s="231">
        <v>5960801121.9300003</v>
      </c>
      <c r="E85" s="232">
        <v>2.8116331089999998E-2</v>
      </c>
      <c r="F85" s="232">
        <v>0.28981513279999999</v>
      </c>
    </row>
    <row r="86" spans="1:6" x14ac:dyDescent="0.25">
      <c r="A86" s="227">
        <v>44316</v>
      </c>
      <c r="B86" s="616">
        <v>116103158.73</v>
      </c>
      <c r="C86" s="374"/>
      <c r="D86" s="228">
        <v>5960793386.21</v>
      </c>
      <c r="E86" s="229">
        <v>1.9477802900000001E-2</v>
      </c>
      <c r="F86" s="229">
        <v>0.21025086979999999</v>
      </c>
    </row>
    <row r="87" spans="1:6" x14ac:dyDescent="0.25">
      <c r="A87" s="230">
        <v>44347</v>
      </c>
      <c r="B87" s="617">
        <v>133157593.70999999</v>
      </c>
      <c r="C87" s="374"/>
      <c r="D87" s="231">
        <v>6410806247.7299995</v>
      </c>
      <c r="E87" s="232">
        <v>2.0770803010000002E-2</v>
      </c>
      <c r="F87" s="232">
        <v>0.2226577938</v>
      </c>
    </row>
    <row r="88" spans="1:6" x14ac:dyDescent="0.25">
      <c r="A88" s="227">
        <v>44377</v>
      </c>
      <c r="B88" s="616">
        <v>154663535.97</v>
      </c>
      <c r="C88" s="374"/>
      <c r="D88" s="228">
        <v>6413521899.5100002</v>
      </c>
      <c r="E88" s="229">
        <v>2.411522692E-2</v>
      </c>
      <c r="F88" s="229">
        <v>0.25392497860000002</v>
      </c>
    </row>
    <row r="89" spans="1:6" x14ac:dyDescent="0.25">
      <c r="A89" s="230">
        <v>44408</v>
      </c>
      <c r="B89" s="617">
        <v>144170610.93000001</v>
      </c>
      <c r="C89" s="374"/>
      <c r="D89" s="231">
        <v>6413519078.75</v>
      </c>
      <c r="E89" s="232">
        <v>2.247917394E-2</v>
      </c>
      <c r="F89" s="232">
        <v>0.2387764325</v>
      </c>
    </row>
    <row r="90" spans="1:6" x14ac:dyDescent="0.25">
      <c r="A90" s="227">
        <v>44439</v>
      </c>
      <c r="B90" s="616">
        <v>137414507.31</v>
      </c>
      <c r="C90" s="374"/>
      <c r="D90" s="228">
        <v>6413521551.1599998</v>
      </c>
      <c r="E90" s="229">
        <v>2.1425749680000002E-2</v>
      </c>
      <c r="F90" s="229">
        <v>0.2288738954</v>
      </c>
    </row>
    <row r="91" spans="1:6" x14ac:dyDescent="0.25">
      <c r="A91" s="230">
        <v>44469</v>
      </c>
      <c r="B91" s="617">
        <v>201153111.25999999</v>
      </c>
      <c r="C91" s="374"/>
      <c r="D91" s="231">
        <v>6413518393.9300003</v>
      </c>
      <c r="E91" s="232">
        <v>3.1363925209999997E-2</v>
      </c>
      <c r="F91" s="232">
        <v>0.31777493309999999</v>
      </c>
    </row>
    <row r="92" spans="1:6" x14ac:dyDescent="0.25">
      <c r="A92" s="227">
        <v>44500</v>
      </c>
      <c r="B92" s="616">
        <v>169738140.34</v>
      </c>
      <c r="C92" s="374"/>
      <c r="D92" s="228">
        <v>6413518571.4200001</v>
      </c>
      <c r="E92" s="229">
        <v>2.6465681580000001E-2</v>
      </c>
      <c r="F92" s="229">
        <v>0.27520500250000002</v>
      </c>
    </row>
    <row r="93" spans="1:6" x14ac:dyDescent="0.25">
      <c r="A93" s="230">
        <v>44530</v>
      </c>
      <c r="B93" s="617">
        <v>168865961.34</v>
      </c>
      <c r="C93" s="374"/>
      <c r="D93" s="231">
        <v>6713535470.9499998</v>
      </c>
      <c r="E93" s="232">
        <v>2.5153060120000001E-2</v>
      </c>
      <c r="F93" s="232">
        <v>0.26339070819999999</v>
      </c>
    </row>
    <row r="94" spans="1:6" x14ac:dyDescent="0.25">
      <c r="A94" s="227">
        <v>44561</v>
      </c>
      <c r="B94" s="616">
        <v>139359644.34999999</v>
      </c>
      <c r="C94" s="374"/>
      <c r="D94" s="228">
        <v>6644976193.4099998</v>
      </c>
      <c r="E94" s="229">
        <v>2.097218113E-2</v>
      </c>
      <c r="F94" s="229">
        <v>0.224573947</v>
      </c>
    </row>
    <row r="95" spans="1:6" x14ac:dyDescent="0.25">
      <c r="A95" s="230">
        <v>44592</v>
      </c>
      <c r="B95" s="617">
        <v>163461378.69999999</v>
      </c>
      <c r="C95" s="374"/>
      <c r="D95" s="231">
        <v>6644980640.9200001</v>
      </c>
      <c r="E95" s="232">
        <v>2.4599225719999999E-2</v>
      </c>
      <c r="F95" s="232">
        <v>0.25835315800000003</v>
      </c>
    </row>
    <row r="96" spans="1:6" x14ac:dyDescent="0.25">
      <c r="A96" s="227">
        <v>44620</v>
      </c>
      <c r="B96" s="616">
        <v>158244352.81999999</v>
      </c>
      <c r="C96" s="374"/>
      <c r="D96" s="228">
        <v>6644971278.5600004</v>
      </c>
      <c r="E96" s="229">
        <v>2.3814151509999999E-2</v>
      </c>
      <c r="F96" s="229">
        <v>0.25115818000000001</v>
      </c>
    </row>
    <row r="97" spans="1:6" x14ac:dyDescent="0.25">
      <c r="A97" s="230">
        <v>44651</v>
      </c>
      <c r="B97" s="617">
        <v>240229317.99000001</v>
      </c>
      <c r="C97" s="374"/>
      <c r="D97" s="231">
        <v>6644975573.7299995</v>
      </c>
      <c r="E97" s="232">
        <v>3.6152024230000003E-2</v>
      </c>
      <c r="F97" s="232">
        <v>0.35716061700000001</v>
      </c>
    </row>
    <row r="98" spans="1:6" x14ac:dyDescent="0.25">
      <c r="A98" s="227">
        <v>44681</v>
      </c>
      <c r="B98" s="616">
        <v>173745684.84999999</v>
      </c>
      <c r="C98" s="374"/>
      <c r="D98" s="228">
        <v>6644998975.7200003</v>
      </c>
      <c r="E98" s="229">
        <v>2.614683395E-2</v>
      </c>
      <c r="F98" s="229">
        <v>0.27235128600000003</v>
      </c>
    </row>
    <row r="99" spans="1:6" x14ac:dyDescent="0.25">
      <c r="A99" s="230">
        <v>44712</v>
      </c>
      <c r="B99" s="617">
        <v>179599434.03999999</v>
      </c>
      <c r="C99" s="374"/>
      <c r="D99" s="231">
        <v>6645010313.9899998</v>
      </c>
      <c r="E99" s="232">
        <v>2.702771336E-2</v>
      </c>
      <c r="F99" s="232">
        <v>0.28021027300000001</v>
      </c>
    </row>
    <row r="100" spans="1:6" x14ac:dyDescent="0.25">
      <c r="A100" s="227">
        <v>44742</v>
      </c>
      <c r="B100" s="616">
        <v>172198379.59999999</v>
      </c>
      <c r="C100" s="374"/>
      <c r="D100" s="228">
        <v>6644981421.3100004</v>
      </c>
      <c r="E100" s="229">
        <v>2.591404982E-2</v>
      </c>
      <c r="F100" s="229">
        <v>0.27026134499999999</v>
      </c>
    </row>
    <row r="101" spans="1:6" x14ac:dyDescent="0.25">
      <c r="A101" s="230">
        <v>44773</v>
      </c>
      <c r="B101" s="617">
        <v>165703473.62</v>
      </c>
      <c r="C101" s="374"/>
      <c r="D101" s="231">
        <v>6644973035.5699997</v>
      </c>
      <c r="E101" s="232">
        <v>2.4936666069999999E-2</v>
      </c>
      <c r="F101" s="232">
        <v>0.26142618299999998</v>
      </c>
    </row>
    <row r="102" spans="1:6" x14ac:dyDescent="0.25">
      <c r="A102" s="227">
        <v>44804</v>
      </c>
      <c r="B102" s="616">
        <v>159578086.31</v>
      </c>
      <c r="C102" s="374"/>
      <c r="D102" s="228">
        <v>6644981903.1400003</v>
      </c>
      <c r="E102" s="229">
        <v>2.4014826320000002E-2</v>
      </c>
      <c r="F102" s="229">
        <v>0.25300336800000001</v>
      </c>
    </row>
    <row r="103" spans="1:6" x14ac:dyDescent="0.25">
      <c r="A103" s="230">
        <v>44834</v>
      </c>
      <c r="B103" s="617">
        <v>202095271.41999999</v>
      </c>
      <c r="C103" s="374"/>
      <c r="D103" s="231">
        <v>6644979329.1099997</v>
      </c>
      <c r="E103" s="232">
        <v>3.0413228E-2</v>
      </c>
      <c r="F103" s="232">
        <v>0.30969633099999999</v>
      </c>
    </row>
    <row r="104" spans="1:6" x14ac:dyDescent="0.25">
      <c r="A104" s="227">
        <v>44865</v>
      </c>
      <c r="B104" s="616">
        <v>167779490.59999999</v>
      </c>
      <c r="C104" s="374"/>
      <c r="D104" s="228">
        <v>6644972184.75</v>
      </c>
      <c r="E104" s="229">
        <v>2.524908847E-2</v>
      </c>
      <c r="F104" s="229">
        <v>0.26426096249999997</v>
      </c>
    </row>
    <row r="105" spans="1:6" x14ac:dyDescent="0.25">
      <c r="A105" s="230">
        <v>44895</v>
      </c>
      <c r="B105" s="617">
        <v>146943353.41999999</v>
      </c>
      <c r="C105" s="374"/>
      <c r="D105" s="231">
        <v>6644976782.3999996</v>
      </c>
      <c r="E105" s="232">
        <v>2.2113448729999999E-2</v>
      </c>
      <c r="F105" s="232">
        <v>0.23535178230000001</v>
      </c>
    </row>
    <row r="106" spans="1:6" x14ac:dyDescent="0.25">
      <c r="A106" s="227">
        <v>44926</v>
      </c>
      <c r="B106" s="616">
        <v>117547330.81</v>
      </c>
      <c r="C106" s="374"/>
      <c r="D106" s="228">
        <v>6620418345.3999996</v>
      </c>
      <c r="E106" s="229">
        <v>1.775527235E-2</v>
      </c>
      <c r="F106" s="229">
        <v>0.1934403787</v>
      </c>
    </row>
    <row r="107" spans="1:6" x14ac:dyDescent="0.25">
      <c r="A107" s="230">
        <v>44957</v>
      </c>
      <c r="B107" s="617">
        <v>146145826.13</v>
      </c>
      <c r="C107" s="374"/>
      <c r="D107" s="231">
        <v>6600131904.8900003</v>
      </c>
      <c r="E107" s="232">
        <v>2.2142864450000001E-2</v>
      </c>
      <c r="F107" s="232">
        <v>0.23562775250000001</v>
      </c>
    </row>
    <row r="108" spans="1:6" x14ac:dyDescent="0.25">
      <c r="A108" s="227">
        <v>44985</v>
      </c>
      <c r="B108" s="616">
        <v>137114593.68000001</v>
      </c>
      <c r="C108" s="374"/>
      <c r="D108" s="228">
        <v>6579726135.6700001</v>
      </c>
      <c r="E108" s="229">
        <v>2.0838951479999999E-2</v>
      </c>
      <c r="F108" s="229">
        <v>0.2233067255</v>
      </c>
    </row>
    <row r="109" spans="1:6" x14ac:dyDescent="0.25">
      <c r="A109" s="230">
        <v>45016</v>
      </c>
      <c r="B109" s="617">
        <v>233798156.06999999</v>
      </c>
      <c r="C109" s="374"/>
      <c r="D109" s="231">
        <v>6561985336.0699997</v>
      </c>
      <c r="E109" s="232">
        <v>3.5629179904571803E-2</v>
      </c>
      <c r="F109" s="232">
        <v>0.35296357143968199</v>
      </c>
    </row>
    <row r="110" spans="1:6" x14ac:dyDescent="0.25">
      <c r="A110" s="227">
        <v>45046</v>
      </c>
      <c r="B110" s="616">
        <v>167230793.75</v>
      </c>
      <c r="C110" s="374"/>
      <c r="D110" s="228">
        <v>6536994313.1300001</v>
      </c>
      <c r="E110" s="229">
        <v>2.5582214965998301E-2</v>
      </c>
      <c r="F110" s="229">
        <v>0.26727261188629797</v>
      </c>
    </row>
    <row r="111" spans="1:6" x14ac:dyDescent="0.25">
      <c r="A111" s="230">
        <v>45077</v>
      </c>
      <c r="B111" s="617">
        <v>159749386.61000001</v>
      </c>
      <c r="C111" s="374"/>
      <c r="D111" s="231">
        <v>6517524646.96</v>
      </c>
      <c r="E111" s="232">
        <v>2.4510745300290099E-2</v>
      </c>
      <c r="F111" s="232">
        <v>0.25754544073393099</v>
      </c>
    </row>
    <row r="112" spans="1:6" x14ac:dyDescent="0.25">
      <c r="A112" s="227">
        <v>45107</v>
      </c>
      <c r="B112" s="616">
        <v>188058389.12</v>
      </c>
      <c r="C112" s="374"/>
      <c r="D112" s="228">
        <v>6499624249.1700001</v>
      </c>
      <c r="E112" s="229">
        <v>2.8933732460613398E-2</v>
      </c>
      <c r="F112" s="229">
        <v>0.29694966954311802</v>
      </c>
    </row>
    <row r="113" spans="1:6" x14ac:dyDescent="0.25">
      <c r="A113" s="233" t="s">
        <v>2</v>
      </c>
      <c r="B113" s="618" t="s">
        <v>2</v>
      </c>
      <c r="C113" s="374"/>
      <c r="D113" s="234" t="s">
        <v>2</v>
      </c>
      <c r="E113" s="234" t="s">
        <v>2</v>
      </c>
      <c r="F113" s="234" t="s">
        <v>2</v>
      </c>
    </row>
    <row r="114" spans="1:6" ht="59.25" customHeight="1" x14ac:dyDescent="0.25">
      <c r="A114" s="479" t="s">
        <v>879</v>
      </c>
      <c r="B114" s="378"/>
      <c r="C114" s="378"/>
      <c r="D114" s="378"/>
      <c r="E114" s="378"/>
      <c r="F114" s="374"/>
    </row>
    <row r="115" spans="1:6" ht="0" hidden="1" customHeight="1" x14ac:dyDescent="0.25"/>
  </sheetData>
  <sheetProtection sheet="1" objects="1" scenarios="1"/>
  <mergeCells count="115">
    <mergeCell ref="A1:B3"/>
    <mergeCell ref="C1:F1"/>
    <mergeCell ref="C2:F2"/>
    <mergeCell ref="C3:F3"/>
    <mergeCell ref="B4:C4"/>
    <mergeCell ref="B10:C10"/>
    <mergeCell ref="B11:C11"/>
    <mergeCell ref="B12:C12"/>
    <mergeCell ref="B13:C13"/>
    <mergeCell ref="B14:C14"/>
    <mergeCell ref="B5:C5"/>
    <mergeCell ref="B6:C6"/>
    <mergeCell ref="B7:C7"/>
    <mergeCell ref="B8:C8"/>
    <mergeCell ref="B9:C9"/>
    <mergeCell ref="B20:C20"/>
    <mergeCell ref="B21:C21"/>
    <mergeCell ref="B22:C22"/>
    <mergeCell ref="B23:C23"/>
    <mergeCell ref="B24:C24"/>
    <mergeCell ref="B15:C15"/>
    <mergeCell ref="B16:C16"/>
    <mergeCell ref="B17:C17"/>
    <mergeCell ref="B18:C18"/>
    <mergeCell ref="B19:C19"/>
    <mergeCell ref="B30:C30"/>
    <mergeCell ref="B31:C31"/>
    <mergeCell ref="B32:C32"/>
    <mergeCell ref="B33:C33"/>
    <mergeCell ref="B34:C34"/>
    <mergeCell ref="B25:C25"/>
    <mergeCell ref="B26:C26"/>
    <mergeCell ref="B27:C27"/>
    <mergeCell ref="B28:C28"/>
    <mergeCell ref="B29:C29"/>
    <mergeCell ref="B40:C40"/>
    <mergeCell ref="B41:C41"/>
    <mergeCell ref="B42:C42"/>
    <mergeCell ref="B43:C43"/>
    <mergeCell ref="B44:C44"/>
    <mergeCell ref="B35:C35"/>
    <mergeCell ref="B36:C36"/>
    <mergeCell ref="B37:C37"/>
    <mergeCell ref="B38:C38"/>
    <mergeCell ref="B39:C39"/>
    <mergeCell ref="B50:C50"/>
    <mergeCell ref="B51:C51"/>
    <mergeCell ref="B52:C52"/>
    <mergeCell ref="B53:C53"/>
    <mergeCell ref="B54:C54"/>
    <mergeCell ref="B45:C45"/>
    <mergeCell ref="B46:C46"/>
    <mergeCell ref="B47:C47"/>
    <mergeCell ref="B48:C48"/>
    <mergeCell ref="B49:C49"/>
    <mergeCell ref="B60:C60"/>
    <mergeCell ref="B61:C61"/>
    <mergeCell ref="B62:C62"/>
    <mergeCell ref="B63:C63"/>
    <mergeCell ref="B64:C64"/>
    <mergeCell ref="B55:C55"/>
    <mergeCell ref="B56:C56"/>
    <mergeCell ref="B57:C57"/>
    <mergeCell ref="B58:C58"/>
    <mergeCell ref="B59:C59"/>
    <mergeCell ref="B70:C70"/>
    <mergeCell ref="B71:C71"/>
    <mergeCell ref="B72:C72"/>
    <mergeCell ref="B73:C73"/>
    <mergeCell ref="B74:C74"/>
    <mergeCell ref="B65:C65"/>
    <mergeCell ref="B66:C66"/>
    <mergeCell ref="B67:C67"/>
    <mergeCell ref="B68:C68"/>
    <mergeCell ref="B69:C69"/>
    <mergeCell ref="B80:C80"/>
    <mergeCell ref="B81:C81"/>
    <mergeCell ref="B82:C82"/>
    <mergeCell ref="B83:C83"/>
    <mergeCell ref="B84:C84"/>
    <mergeCell ref="B75:C75"/>
    <mergeCell ref="B76:C76"/>
    <mergeCell ref="B77:C77"/>
    <mergeCell ref="B78:C78"/>
    <mergeCell ref="B79:C79"/>
    <mergeCell ref="B90:C90"/>
    <mergeCell ref="B91:C91"/>
    <mergeCell ref="B92:C92"/>
    <mergeCell ref="B93:C93"/>
    <mergeCell ref="B94:C94"/>
    <mergeCell ref="B85:C85"/>
    <mergeCell ref="B86:C86"/>
    <mergeCell ref="B87:C87"/>
    <mergeCell ref="B88:C88"/>
    <mergeCell ref="B89:C89"/>
    <mergeCell ref="B100:C100"/>
    <mergeCell ref="B101:C101"/>
    <mergeCell ref="B102:C102"/>
    <mergeCell ref="B103:C103"/>
    <mergeCell ref="B104:C104"/>
    <mergeCell ref="B95:C95"/>
    <mergeCell ref="B96:C96"/>
    <mergeCell ref="B97:C97"/>
    <mergeCell ref="B98:C98"/>
    <mergeCell ref="B99:C99"/>
    <mergeCell ref="B110:C110"/>
    <mergeCell ref="B111:C111"/>
    <mergeCell ref="B112:C112"/>
    <mergeCell ref="B113:C113"/>
    <mergeCell ref="A114:F114"/>
    <mergeCell ref="B105:C105"/>
    <mergeCell ref="B106:C106"/>
    <mergeCell ref="B107:C107"/>
    <mergeCell ref="B108:C108"/>
    <mergeCell ref="B109:C109"/>
  </mergeCells>
  <pageMargins left="0.25" right="0.25" top="0.25" bottom="0.25" header="0.25" footer="0.25"/>
  <pageSetup scale="43" orientation="portrait" cellComments="atEnd"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Y55"/>
  <sheetViews>
    <sheetView showGridLines="0" workbookViewId="0">
      <selection activeCell="T18" sqref="T18"/>
    </sheetView>
  </sheetViews>
  <sheetFormatPr baseColWidth="10" defaultColWidth="9.140625" defaultRowHeight="15" x14ac:dyDescent="0.25"/>
  <cols>
    <col min="1" max="1" width="1.7109375" customWidth="1"/>
    <col min="2" max="2" width="31" customWidth="1"/>
    <col min="3" max="3" width="0.85546875" customWidth="1"/>
    <col min="4" max="4" width="12.85546875" customWidth="1"/>
    <col min="5" max="6" width="13.7109375" customWidth="1"/>
    <col min="7" max="7" width="0.5703125" customWidth="1"/>
    <col min="8" max="8" width="17.28515625" customWidth="1"/>
    <col min="9" max="9" width="0.5703125" customWidth="1"/>
    <col min="10" max="10" width="13.140625" customWidth="1"/>
    <col min="11" max="11" width="13.7109375" customWidth="1"/>
    <col min="12" max="12" width="18.140625" customWidth="1"/>
    <col min="13" max="13" width="13.7109375" customWidth="1"/>
    <col min="14" max="14" width="18.140625" customWidth="1"/>
    <col min="15" max="15" width="13.7109375" customWidth="1"/>
    <col min="16" max="16" width="18.140625" customWidth="1"/>
    <col min="17" max="17" width="13.7109375" customWidth="1"/>
    <col min="18" max="18" width="18.140625" customWidth="1"/>
    <col min="19" max="19" width="13.7109375" customWidth="1"/>
    <col min="20" max="20" width="18.140625" customWidth="1"/>
    <col min="21" max="21" width="13.7109375" customWidth="1"/>
    <col min="22" max="22" width="18.140625" customWidth="1"/>
    <col min="23" max="23" width="13.7109375" customWidth="1"/>
    <col min="24" max="24" width="18.140625" customWidth="1"/>
    <col min="25" max="25" width="54.85546875" customWidth="1"/>
  </cols>
  <sheetData>
    <row r="1" spans="1:25" ht="18" customHeight="1" x14ac:dyDescent="0.25">
      <c r="A1" s="333"/>
      <c r="B1" s="333"/>
      <c r="C1" s="333"/>
      <c r="D1" s="339" t="s">
        <v>0</v>
      </c>
      <c r="E1" s="333"/>
      <c r="F1" s="333"/>
      <c r="G1" s="333"/>
      <c r="H1" s="333"/>
      <c r="I1" s="333"/>
      <c r="J1" s="333"/>
      <c r="K1" s="333"/>
      <c r="L1" s="333"/>
      <c r="M1" s="333"/>
      <c r="N1" s="333"/>
      <c r="O1" s="333"/>
      <c r="P1" s="333"/>
      <c r="Q1" s="333"/>
      <c r="R1" s="333"/>
      <c r="S1" s="333"/>
      <c r="T1" s="333"/>
      <c r="U1" s="333"/>
      <c r="V1" s="333"/>
      <c r="W1" s="333"/>
      <c r="X1" s="333"/>
      <c r="Y1" s="333"/>
    </row>
    <row r="2" spans="1:25" ht="18" customHeight="1" x14ac:dyDescent="0.25">
      <c r="A2" s="333"/>
      <c r="B2" s="333"/>
      <c r="C2" s="333"/>
      <c r="D2" s="339" t="s">
        <v>1</v>
      </c>
      <c r="E2" s="333"/>
      <c r="F2" s="333"/>
      <c r="G2" s="333"/>
      <c r="H2" s="333"/>
      <c r="I2" s="333"/>
      <c r="J2" s="333"/>
      <c r="K2" s="333"/>
      <c r="L2" s="333"/>
      <c r="M2" s="333"/>
      <c r="N2" s="333"/>
      <c r="O2" s="333"/>
      <c r="P2" s="333"/>
      <c r="Q2" s="333"/>
      <c r="R2" s="333"/>
      <c r="S2" s="333"/>
      <c r="T2" s="333"/>
      <c r="U2" s="333"/>
      <c r="V2" s="333"/>
      <c r="W2" s="333"/>
      <c r="X2" s="333"/>
      <c r="Y2" s="333"/>
    </row>
    <row r="3" spans="1:25" ht="18" customHeight="1" x14ac:dyDescent="0.25">
      <c r="A3" s="333"/>
      <c r="B3" s="333"/>
      <c r="C3" s="333"/>
      <c r="D3" s="339" t="s">
        <v>2</v>
      </c>
      <c r="E3" s="333"/>
      <c r="F3" s="333"/>
      <c r="G3" s="333"/>
      <c r="H3" s="333"/>
      <c r="I3" s="333"/>
      <c r="J3" s="333"/>
      <c r="K3" s="333"/>
      <c r="L3" s="333"/>
      <c r="M3" s="333"/>
      <c r="N3" s="333"/>
      <c r="O3" s="333"/>
      <c r="P3" s="333"/>
      <c r="Q3" s="333"/>
      <c r="R3" s="333"/>
      <c r="S3" s="333"/>
      <c r="T3" s="333"/>
      <c r="U3" s="333"/>
      <c r="V3" s="333"/>
      <c r="W3" s="333"/>
      <c r="X3" s="333"/>
      <c r="Y3" s="333"/>
    </row>
    <row r="4" spans="1:25" ht="18" customHeight="1" x14ac:dyDescent="0.25">
      <c r="B4" s="340" t="s">
        <v>880</v>
      </c>
      <c r="C4" s="333"/>
      <c r="D4" s="333"/>
      <c r="E4" s="333"/>
      <c r="F4" s="333"/>
      <c r="G4" s="333"/>
      <c r="H4" s="333"/>
      <c r="I4" s="333"/>
      <c r="J4" s="333"/>
      <c r="K4" s="333"/>
      <c r="L4" s="333"/>
      <c r="M4" s="333"/>
      <c r="N4" s="333"/>
      <c r="O4" s="333"/>
      <c r="P4" s="333"/>
      <c r="Q4" s="333"/>
      <c r="R4" s="333"/>
      <c r="S4" s="333"/>
      <c r="T4" s="333"/>
      <c r="U4" s="333"/>
      <c r="V4" s="333"/>
      <c r="W4" s="333"/>
      <c r="X4" s="333"/>
      <c r="Y4" s="333"/>
    </row>
    <row r="5" spans="1:25" ht="2.85" customHeight="1" x14ac:dyDescent="0.25"/>
    <row r="6" spans="1:25" x14ac:dyDescent="0.25">
      <c r="B6" s="180" t="s">
        <v>2</v>
      </c>
      <c r="C6" s="522" t="s">
        <v>2</v>
      </c>
      <c r="D6" s="333"/>
      <c r="E6" s="181" t="s">
        <v>2</v>
      </c>
      <c r="F6" s="181" t="s">
        <v>2</v>
      </c>
      <c r="G6" s="523" t="s">
        <v>2</v>
      </c>
      <c r="H6" s="333"/>
      <c r="I6" s="523" t="s">
        <v>2</v>
      </c>
      <c r="J6" s="333"/>
      <c r="K6" s="181" t="s">
        <v>2</v>
      </c>
      <c r="L6" s="181" t="s">
        <v>2</v>
      </c>
      <c r="M6" s="181" t="s">
        <v>2</v>
      </c>
      <c r="N6" s="181" t="s">
        <v>2</v>
      </c>
      <c r="O6" s="181" t="s">
        <v>2</v>
      </c>
      <c r="P6" s="181" t="s">
        <v>2</v>
      </c>
      <c r="Q6" s="181" t="s">
        <v>2</v>
      </c>
      <c r="R6" s="181" t="s">
        <v>2</v>
      </c>
      <c r="S6" s="181" t="s">
        <v>2</v>
      </c>
      <c r="T6" s="181" t="s">
        <v>2</v>
      </c>
      <c r="U6" s="181" t="s">
        <v>2</v>
      </c>
      <c r="V6" s="181" t="s">
        <v>2</v>
      </c>
      <c r="W6" s="181" t="s">
        <v>2</v>
      </c>
      <c r="X6" s="181" t="s">
        <v>2</v>
      </c>
    </row>
    <row r="7" spans="1:25" x14ac:dyDescent="0.25">
      <c r="B7" s="235" t="s">
        <v>2</v>
      </c>
      <c r="C7" s="623" t="s">
        <v>2</v>
      </c>
      <c r="D7" s="333"/>
      <c r="E7" s="625" t="s">
        <v>881</v>
      </c>
      <c r="F7" s="509"/>
      <c r="G7" s="509"/>
      <c r="H7" s="509"/>
      <c r="I7" s="509"/>
      <c r="J7" s="510"/>
      <c r="K7" s="521" t="s">
        <v>700</v>
      </c>
      <c r="L7" s="378"/>
      <c r="M7" s="378"/>
      <c r="N7" s="378"/>
      <c r="O7" s="378"/>
      <c r="P7" s="374"/>
      <c r="Q7" s="521" t="s">
        <v>108</v>
      </c>
      <c r="R7" s="378"/>
      <c r="S7" s="378"/>
      <c r="T7" s="374"/>
      <c r="U7" s="521" t="s">
        <v>701</v>
      </c>
      <c r="V7" s="378"/>
      <c r="W7" s="378"/>
      <c r="X7" s="374"/>
    </row>
    <row r="8" spans="1:25" ht="18" customHeight="1" x14ac:dyDescent="0.25">
      <c r="C8" s="623" t="s">
        <v>2</v>
      </c>
      <c r="D8" s="333"/>
      <c r="E8" s="624" t="s">
        <v>2</v>
      </c>
      <c r="F8" s="333"/>
      <c r="G8" s="333"/>
      <c r="H8" s="333"/>
      <c r="I8" s="333"/>
      <c r="J8" s="345"/>
      <c r="K8" s="521" t="s">
        <v>702</v>
      </c>
      <c r="L8" s="374"/>
      <c r="M8" s="521" t="s">
        <v>703</v>
      </c>
      <c r="N8" s="374"/>
      <c r="O8" s="521" t="s">
        <v>704</v>
      </c>
      <c r="P8" s="374"/>
      <c r="Q8" s="521" t="s">
        <v>705</v>
      </c>
      <c r="R8" s="374"/>
      <c r="S8" s="521" t="s">
        <v>706</v>
      </c>
      <c r="T8" s="374"/>
      <c r="U8" s="521" t="s">
        <v>707</v>
      </c>
      <c r="V8" s="374"/>
      <c r="W8" s="521" t="s">
        <v>708</v>
      </c>
      <c r="X8" s="374"/>
    </row>
    <row r="9" spans="1:25" ht="36" x14ac:dyDescent="0.25">
      <c r="B9" s="376" t="s">
        <v>882</v>
      </c>
      <c r="C9" s="378"/>
      <c r="D9" s="374"/>
      <c r="E9" s="37" t="s">
        <v>710</v>
      </c>
      <c r="F9" s="37" t="s">
        <v>110</v>
      </c>
      <c r="G9" s="377" t="s">
        <v>111</v>
      </c>
      <c r="H9" s="374"/>
      <c r="I9" s="377" t="s">
        <v>722</v>
      </c>
      <c r="J9" s="374"/>
      <c r="K9" s="182" t="s">
        <v>710</v>
      </c>
      <c r="L9" s="182" t="s">
        <v>111</v>
      </c>
      <c r="M9" s="182" t="s">
        <v>710</v>
      </c>
      <c r="N9" s="182" t="s">
        <v>111</v>
      </c>
      <c r="O9" s="182" t="s">
        <v>710</v>
      </c>
      <c r="P9" s="182" t="s">
        <v>111</v>
      </c>
      <c r="Q9" s="182" t="s">
        <v>710</v>
      </c>
      <c r="R9" s="182" t="s">
        <v>111</v>
      </c>
      <c r="S9" s="182" t="s">
        <v>710</v>
      </c>
      <c r="T9" s="182" t="s">
        <v>111</v>
      </c>
      <c r="U9" s="182" t="s">
        <v>710</v>
      </c>
      <c r="V9" s="182" t="s">
        <v>111</v>
      </c>
      <c r="W9" s="182" t="s">
        <v>710</v>
      </c>
      <c r="X9" s="182" t="s">
        <v>111</v>
      </c>
    </row>
    <row r="10" spans="1:25" x14ac:dyDescent="0.25">
      <c r="B10" s="205" t="s">
        <v>883</v>
      </c>
      <c r="C10" s="555" t="s">
        <v>2</v>
      </c>
      <c r="D10" s="333"/>
      <c r="E10" s="219">
        <v>393042</v>
      </c>
      <c r="F10" s="40">
        <v>0.90396044158233702</v>
      </c>
      <c r="G10" s="554">
        <v>6461434605.7799997</v>
      </c>
      <c r="H10" s="333"/>
      <c r="I10" s="558">
        <v>0.99733409049083099</v>
      </c>
      <c r="J10" s="333"/>
      <c r="K10" s="208">
        <v>65619</v>
      </c>
      <c r="L10" s="209">
        <v>524234093.57999998</v>
      </c>
      <c r="M10" s="208">
        <v>326067</v>
      </c>
      <c r="N10" s="209">
        <v>5904437587.9499998</v>
      </c>
      <c r="O10" s="208">
        <v>1356</v>
      </c>
      <c r="P10" s="209">
        <v>32762924.25</v>
      </c>
      <c r="Q10" s="236">
        <v>192594</v>
      </c>
      <c r="R10" s="237">
        <v>3624975547.5300002</v>
      </c>
      <c r="S10" s="236">
        <v>200448</v>
      </c>
      <c r="T10" s="237">
        <v>2836459058.25</v>
      </c>
      <c r="U10" s="236">
        <v>377988</v>
      </c>
      <c r="V10" s="237">
        <v>6138573165.25</v>
      </c>
      <c r="W10" s="236">
        <v>15054</v>
      </c>
      <c r="X10" s="237">
        <v>322861440.52999997</v>
      </c>
    </row>
    <row r="11" spans="1:25" x14ac:dyDescent="0.25">
      <c r="B11" s="89" t="s">
        <v>884</v>
      </c>
      <c r="C11" s="548" t="s">
        <v>2</v>
      </c>
      <c r="D11" s="333"/>
      <c r="E11" s="215">
        <v>41758</v>
      </c>
      <c r="F11" s="218">
        <v>9.6039558417663304E-2</v>
      </c>
      <c r="G11" s="547">
        <v>17271644.600000001</v>
      </c>
      <c r="H11" s="333"/>
      <c r="I11" s="551">
        <v>2.6659095091688999E-3</v>
      </c>
      <c r="J11" s="333"/>
      <c r="K11" s="204">
        <v>4066</v>
      </c>
      <c r="L11" s="203">
        <v>2119210.48</v>
      </c>
      <c r="M11" s="204">
        <v>37631</v>
      </c>
      <c r="N11" s="203">
        <v>15152434.119999999</v>
      </c>
      <c r="O11" s="204">
        <v>61</v>
      </c>
      <c r="P11" s="203">
        <v>0</v>
      </c>
      <c r="Q11" s="238">
        <v>22723</v>
      </c>
      <c r="R11" s="217">
        <v>8283591.0800000001</v>
      </c>
      <c r="S11" s="238">
        <v>19035</v>
      </c>
      <c r="T11" s="217">
        <v>8988053.5199999996</v>
      </c>
      <c r="U11" s="238">
        <v>40856</v>
      </c>
      <c r="V11" s="217">
        <v>15367847.75</v>
      </c>
      <c r="W11" s="238">
        <v>902</v>
      </c>
      <c r="X11" s="217">
        <v>1903796.85</v>
      </c>
    </row>
    <row r="12" spans="1:25" x14ac:dyDescent="0.25">
      <c r="B12" s="210" t="s">
        <v>115</v>
      </c>
      <c r="C12" s="542" t="s">
        <v>2</v>
      </c>
      <c r="D12" s="378"/>
      <c r="E12" s="221">
        <v>434800</v>
      </c>
      <c r="F12" s="222">
        <v>1</v>
      </c>
      <c r="G12" s="572">
        <v>6478706250.3800001</v>
      </c>
      <c r="H12" s="378"/>
      <c r="I12" s="571">
        <v>1</v>
      </c>
      <c r="J12" s="378"/>
      <c r="K12" s="213">
        <v>69685</v>
      </c>
      <c r="L12" s="214">
        <v>526353304.06</v>
      </c>
      <c r="M12" s="213">
        <v>363698</v>
      </c>
      <c r="N12" s="214">
        <v>5919590022.0699997</v>
      </c>
      <c r="O12" s="213">
        <v>1417</v>
      </c>
      <c r="P12" s="214">
        <v>32762924.25</v>
      </c>
      <c r="Q12" s="239">
        <v>215317</v>
      </c>
      <c r="R12" s="240">
        <v>3633259138.6100001</v>
      </c>
      <c r="S12" s="239">
        <v>219483</v>
      </c>
      <c r="T12" s="240">
        <v>2845447111.77</v>
      </c>
      <c r="U12" s="239">
        <v>418844</v>
      </c>
      <c r="V12" s="240">
        <v>6153941013</v>
      </c>
      <c r="W12" s="239">
        <v>15956</v>
      </c>
      <c r="X12" s="240">
        <v>324765237.38</v>
      </c>
    </row>
    <row r="13" spans="1:25" x14ac:dyDescent="0.25">
      <c r="B13" s="180" t="s">
        <v>2</v>
      </c>
      <c r="C13" s="522" t="s">
        <v>2</v>
      </c>
      <c r="D13" s="333"/>
      <c r="E13" s="181" t="s">
        <v>2</v>
      </c>
      <c r="F13" s="181" t="s">
        <v>2</v>
      </c>
      <c r="G13" s="523" t="s">
        <v>2</v>
      </c>
      <c r="H13" s="333"/>
      <c r="I13" s="523" t="s">
        <v>2</v>
      </c>
      <c r="J13" s="333"/>
      <c r="K13" s="181" t="s">
        <v>2</v>
      </c>
      <c r="L13" s="181" t="s">
        <v>2</v>
      </c>
      <c r="M13" s="181" t="s">
        <v>2</v>
      </c>
      <c r="N13" s="181" t="s">
        <v>2</v>
      </c>
      <c r="O13" s="181" t="s">
        <v>2</v>
      </c>
      <c r="P13" s="181" t="s">
        <v>2</v>
      </c>
      <c r="Q13" s="181" t="s">
        <v>2</v>
      </c>
      <c r="R13" s="181" t="s">
        <v>2</v>
      </c>
      <c r="S13" s="181" t="s">
        <v>2</v>
      </c>
      <c r="T13" s="181" t="s">
        <v>2</v>
      </c>
      <c r="U13" s="181" t="s">
        <v>2</v>
      </c>
      <c r="V13" s="181" t="s">
        <v>2</v>
      </c>
      <c r="W13" s="181" t="s">
        <v>2</v>
      </c>
      <c r="X13" s="181" t="s">
        <v>2</v>
      </c>
    </row>
    <row r="14" spans="1:25" x14ac:dyDescent="0.25">
      <c r="B14" s="241" t="s">
        <v>2</v>
      </c>
      <c r="C14" s="620" t="s">
        <v>2</v>
      </c>
      <c r="D14" s="333"/>
      <c r="E14" s="181" t="s">
        <v>2</v>
      </c>
      <c r="F14" s="181" t="s">
        <v>2</v>
      </c>
      <c r="G14" s="523" t="s">
        <v>2</v>
      </c>
      <c r="H14" s="333"/>
      <c r="I14" s="523" t="s">
        <v>2</v>
      </c>
      <c r="J14" s="333"/>
      <c r="K14" s="181" t="s">
        <v>2</v>
      </c>
      <c r="L14" s="181" t="s">
        <v>2</v>
      </c>
      <c r="M14" s="181" t="s">
        <v>2</v>
      </c>
      <c r="N14" s="181" t="s">
        <v>2</v>
      </c>
      <c r="O14" s="181" t="s">
        <v>2</v>
      </c>
      <c r="P14" s="181" t="s">
        <v>2</v>
      </c>
      <c r="Q14" s="181" t="s">
        <v>2</v>
      </c>
      <c r="R14" s="181" t="s">
        <v>2</v>
      </c>
      <c r="S14" s="181" t="s">
        <v>2</v>
      </c>
      <c r="T14" s="181" t="s">
        <v>2</v>
      </c>
      <c r="U14" s="181" t="s">
        <v>2</v>
      </c>
      <c r="V14" s="181" t="s">
        <v>2</v>
      </c>
      <c r="W14" s="181" t="s">
        <v>2</v>
      </c>
      <c r="X14" s="181" t="s">
        <v>2</v>
      </c>
    </row>
    <row r="15" spans="1:25" x14ac:dyDescent="0.25">
      <c r="B15" s="180" t="s">
        <v>2</v>
      </c>
      <c r="C15" s="522" t="s">
        <v>2</v>
      </c>
      <c r="D15" s="333"/>
      <c r="E15" s="181" t="s">
        <v>2</v>
      </c>
      <c r="F15" s="181" t="s">
        <v>2</v>
      </c>
      <c r="G15" s="523" t="s">
        <v>2</v>
      </c>
      <c r="H15" s="333"/>
      <c r="I15" s="523" t="s">
        <v>2</v>
      </c>
      <c r="J15" s="333"/>
      <c r="K15" s="181" t="s">
        <v>2</v>
      </c>
      <c r="L15" s="181" t="s">
        <v>2</v>
      </c>
      <c r="M15" s="181" t="s">
        <v>2</v>
      </c>
      <c r="N15" s="181" t="s">
        <v>2</v>
      </c>
      <c r="O15" s="181" t="s">
        <v>2</v>
      </c>
      <c r="P15" s="181" t="s">
        <v>2</v>
      </c>
      <c r="Q15" s="181" t="s">
        <v>2</v>
      </c>
      <c r="R15" s="181" t="s">
        <v>2</v>
      </c>
      <c r="S15" s="181" t="s">
        <v>2</v>
      </c>
      <c r="T15" s="181" t="s">
        <v>2</v>
      </c>
      <c r="U15" s="181" t="s">
        <v>2</v>
      </c>
      <c r="V15" s="181" t="s">
        <v>2</v>
      </c>
      <c r="W15" s="181" t="s">
        <v>2</v>
      </c>
      <c r="X15" s="181" t="s">
        <v>2</v>
      </c>
    </row>
    <row r="16" spans="1:25" x14ac:dyDescent="0.25">
      <c r="B16" s="235" t="s">
        <v>2</v>
      </c>
      <c r="C16" s="623" t="s">
        <v>2</v>
      </c>
      <c r="D16" s="333"/>
      <c r="E16" s="625" t="s">
        <v>881</v>
      </c>
      <c r="F16" s="509"/>
      <c r="G16" s="509"/>
      <c r="H16" s="509"/>
      <c r="I16" s="509"/>
      <c r="J16" s="510"/>
      <c r="K16" s="521" t="s">
        <v>700</v>
      </c>
      <c r="L16" s="378"/>
      <c r="M16" s="378"/>
      <c r="N16" s="378"/>
      <c r="O16" s="378"/>
      <c r="P16" s="374"/>
      <c r="Q16" s="521" t="s">
        <v>108</v>
      </c>
      <c r="R16" s="378"/>
      <c r="S16" s="378"/>
      <c r="T16" s="374"/>
      <c r="U16" s="521" t="s">
        <v>701</v>
      </c>
      <c r="V16" s="378"/>
      <c r="W16" s="378"/>
      <c r="X16" s="374"/>
    </row>
    <row r="17" spans="2:24" ht="18" customHeight="1" x14ac:dyDescent="0.25">
      <c r="C17" s="623" t="s">
        <v>2</v>
      </c>
      <c r="D17" s="333"/>
      <c r="E17" s="624" t="s">
        <v>2</v>
      </c>
      <c r="F17" s="333"/>
      <c r="G17" s="333"/>
      <c r="H17" s="333"/>
      <c r="I17" s="333"/>
      <c r="J17" s="345"/>
      <c r="K17" s="521" t="s">
        <v>702</v>
      </c>
      <c r="L17" s="374"/>
      <c r="M17" s="521" t="s">
        <v>703</v>
      </c>
      <c r="N17" s="374"/>
      <c r="O17" s="521" t="s">
        <v>704</v>
      </c>
      <c r="P17" s="374"/>
      <c r="Q17" s="521" t="s">
        <v>705</v>
      </c>
      <c r="R17" s="374"/>
      <c r="S17" s="521" t="s">
        <v>706</v>
      </c>
      <c r="T17" s="374"/>
      <c r="U17" s="521" t="s">
        <v>707</v>
      </c>
      <c r="V17" s="374"/>
      <c r="W17" s="521" t="s">
        <v>708</v>
      </c>
      <c r="X17" s="374"/>
    </row>
    <row r="18" spans="2:24" ht="36" x14ac:dyDescent="0.25">
      <c r="B18" s="376" t="s">
        <v>885</v>
      </c>
      <c r="C18" s="378"/>
      <c r="D18" s="374"/>
      <c r="E18" s="37" t="s">
        <v>710</v>
      </c>
      <c r="F18" s="37" t="s">
        <v>110</v>
      </c>
      <c r="G18" s="377" t="s">
        <v>111</v>
      </c>
      <c r="H18" s="374"/>
      <c r="I18" s="377" t="s">
        <v>722</v>
      </c>
      <c r="J18" s="374"/>
      <c r="K18" s="182" t="s">
        <v>710</v>
      </c>
      <c r="L18" s="182" t="s">
        <v>111</v>
      </c>
      <c r="M18" s="182" t="s">
        <v>710</v>
      </c>
      <c r="N18" s="182" t="s">
        <v>111</v>
      </c>
      <c r="O18" s="182" t="s">
        <v>710</v>
      </c>
      <c r="P18" s="182" t="s">
        <v>111</v>
      </c>
      <c r="Q18" s="182" t="s">
        <v>710</v>
      </c>
      <c r="R18" s="182" t="s">
        <v>111</v>
      </c>
      <c r="S18" s="182" t="s">
        <v>710</v>
      </c>
      <c r="T18" s="182" t="s">
        <v>111</v>
      </c>
      <c r="U18" s="182" t="s">
        <v>710</v>
      </c>
      <c r="V18" s="182" t="s">
        <v>111</v>
      </c>
      <c r="W18" s="182" t="s">
        <v>710</v>
      </c>
      <c r="X18" s="182" t="s">
        <v>111</v>
      </c>
    </row>
    <row r="19" spans="2:24" x14ac:dyDescent="0.25">
      <c r="B19" s="205" t="s">
        <v>20</v>
      </c>
      <c r="C19" s="555" t="s">
        <v>2</v>
      </c>
      <c r="D19" s="333"/>
      <c r="E19" s="219">
        <v>414248</v>
      </c>
      <c r="F19" s="40">
        <v>0.95273229070837195</v>
      </c>
      <c r="G19" s="554">
        <v>6178150599.1199999</v>
      </c>
      <c r="H19" s="333"/>
      <c r="I19" s="558">
        <v>0.95360869290186301</v>
      </c>
      <c r="J19" s="333"/>
      <c r="K19" s="208">
        <v>65827</v>
      </c>
      <c r="L19" s="209">
        <v>491517417.99000001</v>
      </c>
      <c r="M19" s="208">
        <v>347224</v>
      </c>
      <c r="N19" s="209">
        <v>5658694211.6000004</v>
      </c>
      <c r="O19" s="208">
        <v>1197</v>
      </c>
      <c r="P19" s="209">
        <v>27938969.530000001</v>
      </c>
      <c r="Q19" s="236">
        <v>203450</v>
      </c>
      <c r="R19" s="237">
        <v>3444245543.0500002</v>
      </c>
      <c r="S19" s="236">
        <v>210798</v>
      </c>
      <c r="T19" s="237">
        <v>2733905056.0700002</v>
      </c>
      <c r="U19" s="236">
        <v>401700</v>
      </c>
      <c r="V19" s="237">
        <v>5905498672.1999998</v>
      </c>
      <c r="W19" s="236">
        <v>12548</v>
      </c>
      <c r="X19" s="237">
        <v>272651926.92000002</v>
      </c>
    </row>
    <row r="20" spans="2:24" x14ac:dyDescent="0.25">
      <c r="B20" s="89" t="s">
        <v>886</v>
      </c>
      <c r="C20" s="548" t="s">
        <v>2</v>
      </c>
      <c r="D20" s="333"/>
      <c r="E20" s="215">
        <v>19915</v>
      </c>
      <c r="F20" s="218">
        <v>4.5802667893284299E-2</v>
      </c>
      <c r="G20" s="547">
        <v>295532666.54000002</v>
      </c>
      <c r="H20" s="333"/>
      <c r="I20" s="551">
        <v>4.5616000343072498E-2</v>
      </c>
      <c r="J20" s="333"/>
      <c r="K20" s="204">
        <v>3264</v>
      </c>
      <c r="L20" s="203">
        <v>30606110.440000001</v>
      </c>
      <c r="M20" s="204">
        <v>16454</v>
      </c>
      <c r="N20" s="203">
        <v>260629444.18000001</v>
      </c>
      <c r="O20" s="204">
        <v>197</v>
      </c>
      <c r="P20" s="203">
        <v>4297111.92</v>
      </c>
      <c r="Q20" s="238">
        <v>11246</v>
      </c>
      <c r="R20" s="217">
        <v>184123177.11000001</v>
      </c>
      <c r="S20" s="238">
        <v>8669</v>
      </c>
      <c r="T20" s="217">
        <v>111409489.43000001</v>
      </c>
      <c r="U20" s="238">
        <v>17144</v>
      </c>
      <c r="V20" s="217">
        <v>248442340.80000001</v>
      </c>
      <c r="W20" s="238">
        <v>2771</v>
      </c>
      <c r="X20" s="217">
        <v>47090325.740000002</v>
      </c>
    </row>
    <row r="21" spans="2:24" x14ac:dyDescent="0.25">
      <c r="B21" s="205" t="s">
        <v>887</v>
      </c>
      <c r="C21" s="555" t="s">
        <v>2</v>
      </c>
      <c r="D21" s="333"/>
      <c r="E21" s="219">
        <v>219</v>
      </c>
      <c r="F21" s="40">
        <v>5.0367985280588801E-4</v>
      </c>
      <c r="G21" s="554">
        <v>2378657.0699999998</v>
      </c>
      <c r="H21" s="333"/>
      <c r="I21" s="558">
        <v>3.67150010831327E-4</v>
      </c>
      <c r="J21" s="333"/>
      <c r="K21" s="208">
        <v>176</v>
      </c>
      <c r="L21" s="209">
        <v>1585447.98</v>
      </c>
      <c r="M21" s="208">
        <v>20</v>
      </c>
      <c r="N21" s="209">
        <v>266366.28999999998</v>
      </c>
      <c r="O21" s="208">
        <v>23</v>
      </c>
      <c r="P21" s="209">
        <v>526842.80000000005</v>
      </c>
      <c r="Q21" s="236">
        <v>203</v>
      </c>
      <c r="R21" s="237">
        <v>2246090.7999999998</v>
      </c>
      <c r="S21" s="236">
        <v>16</v>
      </c>
      <c r="T21" s="237">
        <v>132566.26999999999</v>
      </c>
      <c r="U21" s="236">
        <v>0</v>
      </c>
      <c r="V21" s="237">
        <v>0</v>
      </c>
      <c r="W21" s="236">
        <v>219</v>
      </c>
      <c r="X21" s="237">
        <v>2378657.0699999998</v>
      </c>
    </row>
    <row r="22" spans="2:24" x14ac:dyDescent="0.25">
      <c r="B22" s="89" t="s">
        <v>888</v>
      </c>
      <c r="C22" s="548" t="s">
        <v>2</v>
      </c>
      <c r="D22" s="333"/>
      <c r="E22" s="215">
        <v>21</v>
      </c>
      <c r="F22" s="218">
        <v>4.82980680772769E-5</v>
      </c>
      <c r="G22" s="547">
        <v>246848.02</v>
      </c>
      <c r="H22" s="333"/>
      <c r="I22" s="551">
        <v>3.8101437302473997E-5</v>
      </c>
      <c r="J22" s="333"/>
      <c r="K22" s="204">
        <v>21</v>
      </c>
      <c r="L22" s="203">
        <v>246848.02</v>
      </c>
      <c r="M22" s="204">
        <v>0</v>
      </c>
      <c r="N22" s="203">
        <v>0</v>
      </c>
      <c r="O22" s="204">
        <v>0</v>
      </c>
      <c r="P22" s="203">
        <v>0</v>
      </c>
      <c r="Q22" s="238">
        <v>21</v>
      </c>
      <c r="R22" s="217">
        <v>246848.02</v>
      </c>
      <c r="S22" s="238">
        <v>0</v>
      </c>
      <c r="T22" s="217">
        <v>0</v>
      </c>
      <c r="U22" s="238">
        <v>0</v>
      </c>
      <c r="V22" s="217">
        <v>0</v>
      </c>
      <c r="W22" s="238">
        <v>21</v>
      </c>
      <c r="X22" s="217">
        <v>246848.02</v>
      </c>
    </row>
    <row r="23" spans="2:24" x14ac:dyDescent="0.25">
      <c r="B23" s="205" t="s">
        <v>889</v>
      </c>
      <c r="C23" s="555" t="s">
        <v>2</v>
      </c>
      <c r="D23" s="333"/>
      <c r="E23" s="219">
        <v>397</v>
      </c>
      <c r="F23" s="40">
        <v>9.1306347746090196E-4</v>
      </c>
      <c r="G23" s="554">
        <v>2397479.63</v>
      </c>
      <c r="H23" s="333"/>
      <c r="I23" s="558">
        <v>3.7005530693097499E-4</v>
      </c>
      <c r="J23" s="333"/>
      <c r="K23" s="208">
        <v>397</v>
      </c>
      <c r="L23" s="209">
        <v>2397479.63</v>
      </c>
      <c r="M23" s="208">
        <v>0</v>
      </c>
      <c r="N23" s="209">
        <v>0</v>
      </c>
      <c r="O23" s="208">
        <v>0</v>
      </c>
      <c r="P23" s="209">
        <v>0</v>
      </c>
      <c r="Q23" s="236">
        <v>397</v>
      </c>
      <c r="R23" s="237">
        <v>2397479.63</v>
      </c>
      <c r="S23" s="236">
        <v>0</v>
      </c>
      <c r="T23" s="237">
        <v>0</v>
      </c>
      <c r="U23" s="236">
        <v>0</v>
      </c>
      <c r="V23" s="237">
        <v>0</v>
      </c>
      <c r="W23" s="236">
        <v>397</v>
      </c>
      <c r="X23" s="237">
        <v>2397479.63</v>
      </c>
    </row>
    <row r="24" spans="2:24" x14ac:dyDescent="0.25">
      <c r="B24" s="210" t="s">
        <v>115</v>
      </c>
      <c r="C24" s="542" t="s">
        <v>2</v>
      </c>
      <c r="D24" s="378"/>
      <c r="E24" s="221">
        <v>434800</v>
      </c>
      <c r="F24" s="222">
        <v>1</v>
      </c>
      <c r="G24" s="572">
        <v>6478706250.3800001</v>
      </c>
      <c r="H24" s="378"/>
      <c r="I24" s="571">
        <v>1</v>
      </c>
      <c r="J24" s="378"/>
      <c r="K24" s="213">
        <v>69685</v>
      </c>
      <c r="L24" s="214">
        <v>526353304.06</v>
      </c>
      <c r="M24" s="213">
        <v>363698</v>
      </c>
      <c r="N24" s="214">
        <v>5919590022.0699997</v>
      </c>
      <c r="O24" s="213">
        <v>1417</v>
      </c>
      <c r="P24" s="214">
        <v>32762924.25</v>
      </c>
      <c r="Q24" s="239">
        <v>215317</v>
      </c>
      <c r="R24" s="240">
        <v>3633259138.6100001</v>
      </c>
      <c r="S24" s="239">
        <v>219483</v>
      </c>
      <c r="T24" s="240">
        <v>2845447111.77</v>
      </c>
      <c r="U24" s="239">
        <v>418844</v>
      </c>
      <c r="V24" s="240">
        <v>6153941013</v>
      </c>
      <c r="W24" s="239">
        <v>15956</v>
      </c>
      <c r="X24" s="240">
        <v>324765237.38</v>
      </c>
    </row>
    <row r="25" spans="2:24" x14ac:dyDescent="0.25">
      <c r="B25" s="180" t="s">
        <v>2</v>
      </c>
      <c r="C25" s="522" t="s">
        <v>2</v>
      </c>
      <c r="D25" s="333"/>
      <c r="E25" s="181" t="s">
        <v>2</v>
      </c>
      <c r="F25" s="181" t="s">
        <v>2</v>
      </c>
      <c r="G25" s="523" t="s">
        <v>2</v>
      </c>
      <c r="H25" s="333"/>
      <c r="I25" s="523" t="s">
        <v>2</v>
      </c>
      <c r="J25" s="333"/>
      <c r="K25" s="181" t="s">
        <v>2</v>
      </c>
      <c r="L25" s="181" t="s">
        <v>2</v>
      </c>
      <c r="M25" s="181" t="s">
        <v>2</v>
      </c>
      <c r="N25" s="181" t="s">
        <v>2</v>
      </c>
      <c r="O25" s="181" t="s">
        <v>2</v>
      </c>
      <c r="P25" s="181" t="s">
        <v>2</v>
      </c>
      <c r="Q25" s="181" t="s">
        <v>2</v>
      </c>
      <c r="R25" s="181" t="s">
        <v>2</v>
      </c>
      <c r="S25" s="181" t="s">
        <v>2</v>
      </c>
      <c r="T25" s="181" t="s">
        <v>2</v>
      </c>
      <c r="U25" s="181" t="s">
        <v>2</v>
      </c>
      <c r="V25" s="181" t="s">
        <v>2</v>
      </c>
      <c r="W25" s="181" t="s">
        <v>2</v>
      </c>
      <c r="X25" s="181" t="s">
        <v>2</v>
      </c>
    </row>
    <row r="26" spans="2:24" x14ac:dyDescent="0.25">
      <c r="B26" s="241" t="s">
        <v>2</v>
      </c>
      <c r="C26" s="620" t="s">
        <v>2</v>
      </c>
      <c r="D26" s="333"/>
      <c r="E26" s="181" t="s">
        <v>2</v>
      </c>
      <c r="F26" s="181" t="s">
        <v>2</v>
      </c>
      <c r="G26" s="523" t="s">
        <v>2</v>
      </c>
      <c r="H26" s="333"/>
      <c r="I26" s="523" t="s">
        <v>2</v>
      </c>
      <c r="J26" s="333"/>
      <c r="K26" s="181" t="s">
        <v>2</v>
      </c>
      <c r="L26" s="181" t="s">
        <v>2</v>
      </c>
      <c r="M26" s="181" t="s">
        <v>2</v>
      </c>
      <c r="N26" s="181" t="s">
        <v>2</v>
      </c>
      <c r="O26" s="181" t="s">
        <v>2</v>
      </c>
      <c r="P26" s="181" t="s">
        <v>2</v>
      </c>
      <c r="Q26" s="181" t="s">
        <v>2</v>
      </c>
      <c r="R26" s="181" t="s">
        <v>2</v>
      </c>
      <c r="S26" s="181" t="s">
        <v>2</v>
      </c>
      <c r="T26" s="181" t="s">
        <v>2</v>
      </c>
      <c r="U26" s="181" t="s">
        <v>2</v>
      </c>
      <c r="V26" s="181" t="s">
        <v>2</v>
      </c>
      <c r="W26" s="181" t="s">
        <v>2</v>
      </c>
      <c r="X26" s="181" t="s">
        <v>2</v>
      </c>
    </row>
    <row r="27" spans="2:24" x14ac:dyDescent="0.25">
      <c r="B27" s="180" t="s">
        <v>2</v>
      </c>
      <c r="C27" s="522" t="s">
        <v>2</v>
      </c>
      <c r="D27" s="333"/>
      <c r="E27" s="181" t="s">
        <v>2</v>
      </c>
      <c r="F27" s="181" t="s">
        <v>2</v>
      </c>
      <c r="G27" s="523" t="s">
        <v>2</v>
      </c>
      <c r="H27" s="333"/>
      <c r="I27" s="523" t="s">
        <v>2</v>
      </c>
      <c r="J27" s="333"/>
      <c r="K27" s="181" t="s">
        <v>2</v>
      </c>
      <c r="L27" s="181" t="s">
        <v>2</v>
      </c>
      <c r="M27" s="181" t="s">
        <v>2</v>
      </c>
      <c r="N27" s="181" t="s">
        <v>2</v>
      </c>
      <c r="O27" s="181" t="s">
        <v>2</v>
      </c>
      <c r="P27" s="181" t="s">
        <v>2</v>
      </c>
      <c r="Q27" s="181" t="s">
        <v>2</v>
      </c>
      <c r="R27" s="181" t="s">
        <v>2</v>
      </c>
      <c r="S27" s="181" t="s">
        <v>2</v>
      </c>
      <c r="T27" s="181" t="s">
        <v>2</v>
      </c>
      <c r="U27" s="181" t="s">
        <v>2</v>
      </c>
      <c r="V27" s="181" t="s">
        <v>2</v>
      </c>
      <c r="W27" s="181" t="s">
        <v>2</v>
      </c>
      <c r="X27" s="181" t="s">
        <v>2</v>
      </c>
    </row>
    <row r="28" spans="2:24" x14ac:dyDescent="0.25">
      <c r="B28" s="235" t="s">
        <v>2</v>
      </c>
      <c r="C28" s="623" t="s">
        <v>2</v>
      </c>
      <c r="D28" s="333"/>
      <c r="E28" s="625" t="s">
        <v>881</v>
      </c>
      <c r="F28" s="509"/>
      <c r="G28" s="509"/>
      <c r="H28" s="509"/>
      <c r="I28" s="509"/>
      <c r="J28" s="510"/>
      <c r="K28" s="521" t="s">
        <v>700</v>
      </c>
      <c r="L28" s="378"/>
      <c r="M28" s="378"/>
      <c r="N28" s="378"/>
      <c r="O28" s="378"/>
      <c r="P28" s="374"/>
      <c r="Q28" s="521" t="s">
        <v>108</v>
      </c>
      <c r="R28" s="378"/>
      <c r="S28" s="378"/>
      <c r="T28" s="374"/>
      <c r="U28" s="521" t="s">
        <v>701</v>
      </c>
      <c r="V28" s="378"/>
      <c r="W28" s="378"/>
      <c r="X28" s="374"/>
    </row>
    <row r="29" spans="2:24" ht="18" customHeight="1" x14ac:dyDescent="0.25">
      <c r="C29" s="623" t="s">
        <v>2</v>
      </c>
      <c r="D29" s="333"/>
      <c r="E29" s="624" t="s">
        <v>2</v>
      </c>
      <c r="F29" s="333"/>
      <c r="G29" s="333"/>
      <c r="H29" s="333"/>
      <c r="I29" s="333"/>
      <c r="J29" s="345"/>
      <c r="K29" s="521" t="s">
        <v>702</v>
      </c>
      <c r="L29" s="374"/>
      <c r="M29" s="521" t="s">
        <v>703</v>
      </c>
      <c r="N29" s="374"/>
      <c r="O29" s="521" t="s">
        <v>704</v>
      </c>
      <c r="P29" s="374"/>
      <c r="Q29" s="521" t="s">
        <v>705</v>
      </c>
      <c r="R29" s="374"/>
      <c r="S29" s="521" t="s">
        <v>706</v>
      </c>
      <c r="T29" s="374"/>
      <c r="U29" s="521" t="s">
        <v>707</v>
      </c>
      <c r="V29" s="374"/>
      <c r="W29" s="521" t="s">
        <v>708</v>
      </c>
      <c r="X29" s="374"/>
    </row>
    <row r="30" spans="2:24" ht="36" x14ac:dyDescent="0.25">
      <c r="B30" s="376" t="s">
        <v>890</v>
      </c>
      <c r="C30" s="378"/>
      <c r="D30" s="374"/>
      <c r="E30" s="37" t="s">
        <v>710</v>
      </c>
      <c r="F30" s="37" t="s">
        <v>110</v>
      </c>
      <c r="G30" s="377" t="s">
        <v>111</v>
      </c>
      <c r="H30" s="374"/>
      <c r="I30" s="377" t="s">
        <v>722</v>
      </c>
      <c r="J30" s="374"/>
      <c r="K30" s="182" t="s">
        <v>710</v>
      </c>
      <c r="L30" s="182" t="s">
        <v>111</v>
      </c>
      <c r="M30" s="182" t="s">
        <v>710</v>
      </c>
      <c r="N30" s="182" t="s">
        <v>111</v>
      </c>
      <c r="O30" s="182" t="s">
        <v>710</v>
      </c>
      <c r="P30" s="182" t="s">
        <v>111</v>
      </c>
      <c r="Q30" s="182" t="s">
        <v>710</v>
      </c>
      <c r="R30" s="182" t="s">
        <v>111</v>
      </c>
      <c r="S30" s="182" t="s">
        <v>710</v>
      </c>
      <c r="T30" s="182" t="s">
        <v>111</v>
      </c>
      <c r="U30" s="182" t="s">
        <v>710</v>
      </c>
      <c r="V30" s="182" t="s">
        <v>111</v>
      </c>
      <c r="W30" s="182" t="s">
        <v>710</v>
      </c>
      <c r="X30" s="182" t="s">
        <v>111</v>
      </c>
    </row>
    <row r="31" spans="2:24" x14ac:dyDescent="0.25">
      <c r="B31" s="89">
        <v>1</v>
      </c>
      <c r="C31" s="548" t="s">
        <v>2</v>
      </c>
      <c r="D31" s="333"/>
      <c r="E31" s="215">
        <v>397</v>
      </c>
      <c r="F31" s="218">
        <v>8.9187829118815305E-4</v>
      </c>
      <c r="G31" s="547">
        <v>2397479.63</v>
      </c>
      <c r="H31" s="333"/>
      <c r="I31" s="551">
        <v>3.7005530693097499E-4</v>
      </c>
      <c r="J31" s="333"/>
      <c r="K31" s="204">
        <v>397</v>
      </c>
      <c r="L31" s="203">
        <v>2397479.63</v>
      </c>
      <c r="M31" s="204">
        <v>0</v>
      </c>
      <c r="N31" s="203">
        <v>0</v>
      </c>
      <c r="O31" s="204">
        <v>0</v>
      </c>
      <c r="P31" s="203">
        <v>0</v>
      </c>
      <c r="Q31" s="238">
        <v>397</v>
      </c>
      <c r="R31" s="217">
        <v>2397479.63</v>
      </c>
      <c r="S31" s="238">
        <v>0</v>
      </c>
      <c r="T31" s="217">
        <v>0</v>
      </c>
      <c r="U31" s="238">
        <v>0</v>
      </c>
      <c r="V31" s="217">
        <v>0</v>
      </c>
      <c r="W31" s="238">
        <v>397</v>
      </c>
      <c r="X31" s="217">
        <v>2397479.63</v>
      </c>
    </row>
    <row r="32" spans="2:24" x14ac:dyDescent="0.25">
      <c r="B32" s="205">
        <v>2</v>
      </c>
      <c r="C32" s="555" t="s">
        <v>2</v>
      </c>
      <c r="D32" s="333"/>
      <c r="E32" s="219">
        <v>19</v>
      </c>
      <c r="F32" s="40">
        <v>4.2684351467443101E-5</v>
      </c>
      <c r="G32" s="554">
        <v>442918.62</v>
      </c>
      <c r="H32" s="333"/>
      <c r="I32" s="558">
        <v>6.8365288204573407E-5</v>
      </c>
      <c r="J32" s="333"/>
      <c r="K32" s="208">
        <v>0</v>
      </c>
      <c r="L32" s="209">
        <v>0</v>
      </c>
      <c r="M32" s="208">
        <v>0</v>
      </c>
      <c r="N32" s="209">
        <v>0</v>
      </c>
      <c r="O32" s="208">
        <v>19</v>
      </c>
      <c r="P32" s="209">
        <v>442918.62</v>
      </c>
      <c r="Q32" s="236">
        <v>19</v>
      </c>
      <c r="R32" s="237">
        <v>442918.62</v>
      </c>
      <c r="S32" s="236">
        <v>0</v>
      </c>
      <c r="T32" s="237">
        <v>0</v>
      </c>
      <c r="U32" s="236">
        <v>0</v>
      </c>
      <c r="V32" s="237">
        <v>0</v>
      </c>
      <c r="W32" s="236">
        <v>19</v>
      </c>
      <c r="X32" s="237">
        <v>442918.62</v>
      </c>
    </row>
    <row r="33" spans="2:24" x14ac:dyDescent="0.25">
      <c r="B33" s="89">
        <v>3</v>
      </c>
      <c r="C33" s="548" t="s">
        <v>2</v>
      </c>
      <c r="D33" s="333"/>
      <c r="E33" s="215">
        <v>2</v>
      </c>
      <c r="F33" s="218">
        <v>4.4930896281519004E-6</v>
      </c>
      <c r="G33" s="547">
        <v>387726.09</v>
      </c>
      <c r="H33" s="333"/>
      <c r="I33" s="551">
        <v>5.9846221609022402E-5</v>
      </c>
      <c r="J33" s="333"/>
      <c r="K33" s="204">
        <v>0</v>
      </c>
      <c r="L33" s="203">
        <v>0</v>
      </c>
      <c r="M33" s="204">
        <v>2</v>
      </c>
      <c r="N33" s="203">
        <v>387726.09</v>
      </c>
      <c r="O33" s="204">
        <v>0</v>
      </c>
      <c r="P33" s="203">
        <v>0</v>
      </c>
      <c r="Q33" s="238">
        <v>0</v>
      </c>
      <c r="R33" s="217">
        <v>0</v>
      </c>
      <c r="S33" s="238">
        <v>2</v>
      </c>
      <c r="T33" s="217">
        <v>387726.09</v>
      </c>
      <c r="U33" s="238">
        <v>2</v>
      </c>
      <c r="V33" s="217">
        <v>387726.09</v>
      </c>
      <c r="W33" s="238">
        <v>0</v>
      </c>
      <c r="X33" s="217">
        <v>0</v>
      </c>
    </row>
    <row r="34" spans="2:24" x14ac:dyDescent="0.25">
      <c r="B34" s="205">
        <v>4</v>
      </c>
      <c r="C34" s="555" t="s">
        <v>2</v>
      </c>
      <c r="D34" s="333"/>
      <c r="E34" s="219">
        <v>3</v>
      </c>
      <c r="F34" s="40">
        <v>6.7396344422278502E-6</v>
      </c>
      <c r="G34" s="554">
        <v>355008.92</v>
      </c>
      <c r="H34" s="333"/>
      <c r="I34" s="558">
        <v>5.4796267384275598E-5</v>
      </c>
      <c r="J34" s="333"/>
      <c r="K34" s="208">
        <v>1</v>
      </c>
      <c r="L34" s="209">
        <v>12482.36</v>
      </c>
      <c r="M34" s="208">
        <v>2</v>
      </c>
      <c r="N34" s="209">
        <v>342526.56</v>
      </c>
      <c r="O34" s="208">
        <v>0</v>
      </c>
      <c r="P34" s="209">
        <v>0</v>
      </c>
      <c r="Q34" s="236">
        <v>2</v>
      </c>
      <c r="R34" s="237">
        <v>342526.56</v>
      </c>
      <c r="S34" s="236">
        <v>1</v>
      </c>
      <c r="T34" s="237">
        <v>12482.36</v>
      </c>
      <c r="U34" s="236">
        <v>3</v>
      </c>
      <c r="V34" s="237">
        <v>355008.92</v>
      </c>
      <c r="W34" s="236">
        <v>0</v>
      </c>
      <c r="X34" s="237">
        <v>0</v>
      </c>
    </row>
    <row r="35" spans="2:24" x14ac:dyDescent="0.25">
      <c r="B35" s="89">
        <v>5</v>
      </c>
      <c r="C35" s="548" t="s">
        <v>2</v>
      </c>
      <c r="D35" s="333"/>
      <c r="E35" s="215">
        <v>4</v>
      </c>
      <c r="F35" s="218">
        <v>8.9861792563038008E-6</v>
      </c>
      <c r="G35" s="547">
        <v>335989.6</v>
      </c>
      <c r="H35" s="333"/>
      <c r="I35" s="551">
        <v>5.1860601023590598E-5</v>
      </c>
      <c r="J35" s="333"/>
      <c r="K35" s="204">
        <v>0</v>
      </c>
      <c r="L35" s="203">
        <v>0</v>
      </c>
      <c r="M35" s="204">
        <v>4</v>
      </c>
      <c r="N35" s="203">
        <v>335989.6</v>
      </c>
      <c r="O35" s="204">
        <v>0</v>
      </c>
      <c r="P35" s="203">
        <v>0</v>
      </c>
      <c r="Q35" s="238">
        <v>4</v>
      </c>
      <c r="R35" s="217">
        <v>335989.6</v>
      </c>
      <c r="S35" s="238">
        <v>0</v>
      </c>
      <c r="T35" s="217">
        <v>0</v>
      </c>
      <c r="U35" s="238">
        <v>4</v>
      </c>
      <c r="V35" s="217">
        <v>335989.6</v>
      </c>
      <c r="W35" s="238">
        <v>0</v>
      </c>
      <c r="X35" s="217">
        <v>0</v>
      </c>
    </row>
    <row r="36" spans="2:24" x14ac:dyDescent="0.25">
      <c r="B36" s="205">
        <v>6</v>
      </c>
      <c r="C36" s="555" t="s">
        <v>2</v>
      </c>
      <c r="D36" s="333"/>
      <c r="E36" s="219">
        <v>2</v>
      </c>
      <c r="F36" s="40">
        <v>4.4930896281519004E-6</v>
      </c>
      <c r="G36" s="554">
        <v>333400.89</v>
      </c>
      <c r="H36" s="333"/>
      <c r="I36" s="558">
        <v>5.1461028963991803E-5</v>
      </c>
      <c r="J36" s="333"/>
      <c r="K36" s="208">
        <v>0</v>
      </c>
      <c r="L36" s="209">
        <v>0</v>
      </c>
      <c r="M36" s="208">
        <v>2</v>
      </c>
      <c r="N36" s="209">
        <v>333400.89</v>
      </c>
      <c r="O36" s="208">
        <v>0</v>
      </c>
      <c r="P36" s="209">
        <v>0</v>
      </c>
      <c r="Q36" s="236">
        <v>2</v>
      </c>
      <c r="R36" s="237">
        <v>333400.89</v>
      </c>
      <c r="S36" s="236">
        <v>0</v>
      </c>
      <c r="T36" s="237">
        <v>0</v>
      </c>
      <c r="U36" s="236">
        <v>0</v>
      </c>
      <c r="V36" s="237">
        <v>0</v>
      </c>
      <c r="W36" s="236">
        <v>2</v>
      </c>
      <c r="X36" s="237">
        <v>333400.89</v>
      </c>
    </row>
    <row r="37" spans="2:24" x14ac:dyDescent="0.25">
      <c r="B37" s="89">
        <v>7</v>
      </c>
      <c r="C37" s="548" t="s">
        <v>2</v>
      </c>
      <c r="D37" s="333"/>
      <c r="E37" s="215">
        <v>3</v>
      </c>
      <c r="F37" s="218">
        <v>6.7396344422278502E-6</v>
      </c>
      <c r="G37" s="547">
        <v>331143.23</v>
      </c>
      <c r="H37" s="333"/>
      <c r="I37" s="551">
        <v>5.1112555069243499E-5</v>
      </c>
      <c r="J37" s="333"/>
      <c r="K37" s="204">
        <v>0</v>
      </c>
      <c r="L37" s="203">
        <v>0</v>
      </c>
      <c r="M37" s="204">
        <v>3</v>
      </c>
      <c r="N37" s="203">
        <v>331143.23</v>
      </c>
      <c r="O37" s="204">
        <v>0</v>
      </c>
      <c r="P37" s="203">
        <v>0</v>
      </c>
      <c r="Q37" s="238">
        <v>3</v>
      </c>
      <c r="R37" s="217">
        <v>331143.23</v>
      </c>
      <c r="S37" s="238">
        <v>0</v>
      </c>
      <c r="T37" s="217">
        <v>0</v>
      </c>
      <c r="U37" s="238">
        <v>3</v>
      </c>
      <c r="V37" s="217">
        <v>331143.23</v>
      </c>
      <c r="W37" s="238">
        <v>0</v>
      </c>
      <c r="X37" s="217">
        <v>0</v>
      </c>
    </row>
    <row r="38" spans="2:24" x14ac:dyDescent="0.25">
      <c r="B38" s="205">
        <v>8</v>
      </c>
      <c r="C38" s="555" t="s">
        <v>2</v>
      </c>
      <c r="D38" s="333"/>
      <c r="E38" s="219">
        <v>3</v>
      </c>
      <c r="F38" s="40">
        <v>6.7396344422278502E-6</v>
      </c>
      <c r="G38" s="554">
        <v>324099.5</v>
      </c>
      <c r="H38" s="333"/>
      <c r="I38" s="558">
        <v>5.0025342633954198E-5</v>
      </c>
      <c r="J38" s="333"/>
      <c r="K38" s="208">
        <v>1</v>
      </c>
      <c r="L38" s="209">
        <v>82684.12</v>
      </c>
      <c r="M38" s="208">
        <v>2</v>
      </c>
      <c r="N38" s="209">
        <v>241415.38</v>
      </c>
      <c r="O38" s="208">
        <v>0</v>
      </c>
      <c r="P38" s="209">
        <v>0</v>
      </c>
      <c r="Q38" s="236">
        <v>2</v>
      </c>
      <c r="R38" s="237">
        <v>82684.12</v>
      </c>
      <c r="S38" s="236">
        <v>1</v>
      </c>
      <c r="T38" s="237">
        <v>241415.38</v>
      </c>
      <c r="U38" s="236">
        <v>3</v>
      </c>
      <c r="V38" s="237">
        <v>324099.5</v>
      </c>
      <c r="W38" s="236">
        <v>0</v>
      </c>
      <c r="X38" s="237">
        <v>0</v>
      </c>
    </row>
    <row r="39" spans="2:24" x14ac:dyDescent="0.25">
      <c r="B39" s="89">
        <v>9</v>
      </c>
      <c r="C39" s="548" t="s">
        <v>2</v>
      </c>
      <c r="D39" s="333"/>
      <c r="E39" s="215">
        <v>2</v>
      </c>
      <c r="F39" s="218">
        <v>4.4930896281519004E-6</v>
      </c>
      <c r="G39" s="547">
        <v>288424.05</v>
      </c>
      <c r="H39" s="333"/>
      <c r="I39" s="551">
        <v>4.45187725532521E-5</v>
      </c>
      <c r="J39" s="333"/>
      <c r="K39" s="204">
        <v>0</v>
      </c>
      <c r="L39" s="203">
        <v>0</v>
      </c>
      <c r="M39" s="204">
        <v>2</v>
      </c>
      <c r="N39" s="203">
        <v>288424.05</v>
      </c>
      <c r="O39" s="204">
        <v>0</v>
      </c>
      <c r="P39" s="203">
        <v>0</v>
      </c>
      <c r="Q39" s="238">
        <v>2</v>
      </c>
      <c r="R39" s="217">
        <v>288424.05</v>
      </c>
      <c r="S39" s="238">
        <v>0</v>
      </c>
      <c r="T39" s="217">
        <v>0</v>
      </c>
      <c r="U39" s="238">
        <v>2</v>
      </c>
      <c r="V39" s="217">
        <v>288424.05</v>
      </c>
      <c r="W39" s="238">
        <v>0</v>
      </c>
      <c r="X39" s="217">
        <v>0</v>
      </c>
    </row>
    <row r="40" spans="2:24" x14ac:dyDescent="0.25">
      <c r="B40" s="205">
        <v>10</v>
      </c>
      <c r="C40" s="555" t="s">
        <v>2</v>
      </c>
      <c r="D40" s="333"/>
      <c r="E40" s="219">
        <v>2</v>
      </c>
      <c r="F40" s="40">
        <v>4.4930896281519004E-6</v>
      </c>
      <c r="G40" s="554">
        <v>281665.8</v>
      </c>
      <c r="H40" s="333"/>
      <c r="I40" s="558">
        <v>4.3475624471086203E-5</v>
      </c>
      <c r="J40" s="333"/>
      <c r="K40" s="208">
        <v>0</v>
      </c>
      <c r="L40" s="209">
        <v>0</v>
      </c>
      <c r="M40" s="208">
        <v>2</v>
      </c>
      <c r="N40" s="209">
        <v>281665.8</v>
      </c>
      <c r="O40" s="208">
        <v>0</v>
      </c>
      <c r="P40" s="209">
        <v>0</v>
      </c>
      <c r="Q40" s="236">
        <v>0</v>
      </c>
      <c r="R40" s="237">
        <v>0</v>
      </c>
      <c r="S40" s="236">
        <v>2</v>
      </c>
      <c r="T40" s="237">
        <v>281665.8</v>
      </c>
      <c r="U40" s="236">
        <v>2</v>
      </c>
      <c r="V40" s="237">
        <v>281665.8</v>
      </c>
      <c r="W40" s="236">
        <v>0</v>
      </c>
      <c r="X40" s="237">
        <v>0</v>
      </c>
    </row>
    <row r="41" spans="2:24" x14ac:dyDescent="0.25">
      <c r="B41" s="89">
        <v>11</v>
      </c>
      <c r="C41" s="548" t="s">
        <v>2</v>
      </c>
      <c r="D41" s="333"/>
      <c r="E41" s="215">
        <v>2</v>
      </c>
      <c r="F41" s="218">
        <v>4.4930896281519004E-6</v>
      </c>
      <c r="G41" s="547">
        <v>280693.33</v>
      </c>
      <c r="H41" s="333"/>
      <c r="I41" s="551">
        <v>4.3325521971849901E-5</v>
      </c>
      <c r="J41" s="333"/>
      <c r="K41" s="204">
        <v>0</v>
      </c>
      <c r="L41" s="203">
        <v>0</v>
      </c>
      <c r="M41" s="204">
        <v>2</v>
      </c>
      <c r="N41" s="203">
        <v>280693.33</v>
      </c>
      <c r="O41" s="204">
        <v>0</v>
      </c>
      <c r="P41" s="203">
        <v>0</v>
      </c>
      <c r="Q41" s="238">
        <v>2</v>
      </c>
      <c r="R41" s="217">
        <v>280693.33</v>
      </c>
      <c r="S41" s="238">
        <v>0</v>
      </c>
      <c r="T41" s="217">
        <v>0</v>
      </c>
      <c r="U41" s="238">
        <v>2</v>
      </c>
      <c r="V41" s="217">
        <v>280693.33</v>
      </c>
      <c r="W41" s="238">
        <v>0</v>
      </c>
      <c r="X41" s="217">
        <v>0</v>
      </c>
    </row>
    <row r="42" spans="2:24" x14ac:dyDescent="0.25">
      <c r="B42" s="205">
        <v>12</v>
      </c>
      <c r="C42" s="555" t="s">
        <v>2</v>
      </c>
      <c r="D42" s="333"/>
      <c r="E42" s="219">
        <v>2</v>
      </c>
      <c r="F42" s="40">
        <v>4.4930896281519004E-6</v>
      </c>
      <c r="G42" s="554">
        <v>280404.7</v>
      </c>
      <c r="H42" s="333"/>
      <c r="I42" s="558">
        <v>4.3280971410542499E-5</v>
      </c>
      <c r="J42" s="333"/>
      <c r="K42" s="208">
        <v>0</v>
      </c>
      <c r="L42" s="209">
        <v>0</v>
      </c>
      <c r="M42" s="208">
        <v>2</v>
      </c>
      <c r="N42" s="209">
        <v>280404.7</v>
      </c>
      <c r="O42" s="208">
        <v>0</v>
      </c>
      <c r="P42" s="209">
        <v>0</v>
      </c>
      <c r="Q42" s="236">
        <v>0</v>
      </c>
      <c r="R42" s="237">
        <v>0</v>
      </c>
      <c r="S42" s="236">
        <v>2</v>
      </c>
      <c r="T42" s="237">
        <v>280404.7</v>
      </c>
      <c r="U42" s="236">
        <v>2</v>
      </c>
      <c r="V42" s="237">
        <v>280404.7</v>
      </c>
      <c r="W42" s="236">
        <v>0</v>
      </c>
      <c r="X42" s="237">
        <v>0</v>
      </c>
    </row>
    <row r="43" spans="2:24" x14ac:dyDescent="0.25">
      <c r="B43" s="89">
        <v>13</v>
      </c>
      <c r="C43" s="548" t="s">
        <v>2</v>
      </c>
      <c r="D43" s="333"/>
      <c r="E43" s="215">
        <v>2</v>
      </c>
      <c r="F43" s="218">
        <v>4.4930896281519004E-6</v>
      </c>
      <c r="G43" s="547">
        <v>279119.09000000003</v>
      </c>
      <c r="H43" s="333"/>
      <c r="I43" s="551">
        <v>4.3082535187272698E-5</v>
      </c>
      <c r="J43" s="333"/>
      <c r="K43" s="204">
        <v>0</v>
      </c>
      <c r="L43" s="203">
        <v>0</v>
      </c>
      <c r="M43" s="204">
        <v>2</v>
      </c>
      <c r="N43" s="203">
        <v>279119.09000000003</v>
      </c>
      <c r="O43" s="204">
        <v>0</v>
      </c>
      <c r="P43" s="203">
        <v>0</v>
      </c>
      <c r="Q43" s="238">
        <v>2</v>
      </c>
      <c r="R43" s="217">
        <v>279119.09000000003</v>
      </c>
      <c r="S43" s="238">
        <v>0</v>
      </c>
      <c r="T43" s="217">
        <v>0</v>
      </c>
      <c r="U43" s="238">
        <v>2</v>
      </c>
      <c r="V43" s="217">
        <v>279119.09000000003</v>
      </c>
      <c r="W43" s="238">
        <v>0</v>
      </c>
      <c r="X43" s="217">
        <v>0</v>
      </c>
    </row>
    <row r="44" spans="2:24" x14ac:dyDescent="0.25">
      <c r="B44" s="205">
        <v>14</v>
      </c>
      <c r="C44" s="555" t="s">
        <v>2</v>
      </c>
      <c r="D44" s="333"/>
      <c r="E44" s="219">
        <v>1</v>
      </c>
      <c r="F44" s="40">
        <v>2.2465448140759502E-6</v>
      </c>
      <c r="G44" s="554">
        <v>267404.92</v>
      </c>
      <c r="H44" s="333"/>
      <c r="I44" s="558">
        <v>4.1274431910586402E-5</v>
      </c>
      <c r="J44" s="333"/>
      <c r="K44" s="208">
        <v>0</v>
      </c>
      <c r="L44" s="209">
        <v>0</v>
      </c>
      <c r="M44" s="208">
        <v>1</v>
      </c>
      <c r="N44" s="209">
        <v>267404.92</v>
      </c>
      <c r="O44" s="208">
        <v>0</v>
      </c>
      <c r="P44" s="209">
        <v>0</v>
      </c>
      <c r="Q44" s="236">
        <v>1</v>
      </c>
      <c r="R44" s="237">
        <v>267404.92</v>
      </c>
      <c r="S44" s="236">
        <v>0</v>
      </c>
      <c r="T44" s="237">
        <v>0</v>
      </c>
      <c r="U44" s="236">
        <v>0</v>
      </c>
      <c r="V44" s="237">
        <v>0</v>
      </c>
      <c r="W44" s="236">
        <v>1</v>
      </c>
      <c r="X44" s="237">
        <v>267404.92</v>
      </c>
    </row>
    <row r="45" spans="2:24" x14ac:dyDescent="0.25">
      <c r="B45" s="89">
        <v>15</v>
      </c>
      <c r="C45" s="548" t="s">
        <v>2</v>
      </c>
      <c r="D45" s="333"/>
      <c r="E45" s="215">
        <v>4</v>
      </c>
      <c r="F45" s="218">
        <v>8.9861792563038008E-6</v>
      </c>
      <c r="G45" s="547">
        <v>264610.99</v>
      </c>
      <c r="H45" s="333"/>
      <c r="I45" s="551">
        <v>4.0843183773686198E-5</v>
      </c>
      <c r="J45" s="333"/>
      <c r="K45" s="204">
        <v>0</v>
      </c>
      <c r="L45" s="203">
        <v>0</v>
      </c>
      <c r="M45" s="204">
        <v>4</v>
      </c>
      <c r="N45" s="203">
        <v>264610.99</v>
      </c>
      <c r="O45" s="204">
        <v>0</v>
      </c>
      <c r="P45" s="203">
        <v>0</v>
      </c>
      <c r="Q45" s="238">
        <v>3</v>
      </c>
      <c r="R45" s="217">
        <v>217117.1</v>
      </c>
      <c r="S45" s="238">
        <v>1</v>
      </c>
      <c r="T45" s="217">
        <v>47493.89</v>
      </c>
      <c r="U45" s="238">
        <v>0</v>
      </c>
      <c r="V45" s="217">
        <v>0</v>
      </c>
      <c r="W45" s="238">
        <v>4</v>
      </c>
      <c r="X45" s="217">
        <v>264610.99</v>
      </c>
    </row>
    <row r="46" spans="2:24" x14ac:dyDescent="0.25">
      <c r="B46" s="205">
        <v>16</v>
      </c>
      <c r="C46" s="555" t="s">
        <v>2</v>
      </c>
      <c r="D46" s="333"/>
      <c r="E46" s="219">
        <v>2</v>
      </c>
      <c r="F46" s="40">
        <v>4.4930896281519004E-6</v>
      </c>
      <c r="G46" s="554">
        <v>263368.28999999998</v>
      </c>
      <c r="H46" s="333"/>
      <c r="I46" s="558">
        <v>4.06513707863437E-5</v>
      </c>
      <c r="J46" s="333"/>
      <c r="K46" s="208">
        <v>0</v>
      </c>
      <c r="L46" s="209">
        <v>0</v>
      </c>
      <c r="M46" s="208">
        <v>2</v>
      </c>
      <c r="N46" s="209">
        <v>263368.28999999998</v>
      </c>
      <c r="O46" s="208">
        <v>0</v>
      </c>
      <c r="P46" s="209">
        <v>0</v>
      </c>
      <c r="Q46" s="236">
        <v>1</v>
      </c>
      <c r="R46" s="237">
        <v>263368.28999999998</v>
      </c>
      <c r="S46" s="236">
        <v>1</v>
      </c>
      <c r="T46" s="237">
        <v>0</v>
      </c>
      <c r="U46" s="236">
        <v>2</v>
      </c>
      <c r="V46" s="237">
        <v>263368.28999999998</v>
      </c>
      <c r="W46" s="236">
        <v>0</v>
      </c>
      <c r="X46" s="237">
        <v>0</v>
      </c>
    </row>
    <row r="47" spans="2:24" x14ac:dyDescent="0.25">
      <c r="B47" s="89">
        <v>17</v>
      </c>
      <c r="C47" s="548" t="s">
        <v>2</v>
      </c>
      <c r="D47" s="333"/>
      <c r="E47" s="215">
        <v>2</v>
      </c>
      <c r="F47" s="218">
        <v>4.4930896281519004E-6</v>
      </c>
      <c r="G47" s="547">
        <v>262924.28000000003</v>
      </c>
      <c r="H47" s="333"/>
      <c r="I47" s="551">
        <v>4.0582837041666901E-5</v>
      </c>
      <c r="J47" s="333"/>
      <c r="K47" s="204">
        <v>0</v>
      </c>
      <c r="L47" s="203">
        <v>0</v>
      </c>
      <c r="M47" s="204">
        <v>2</v>
      </c>
      <c r="N47" s="203">
        <v>262924.28000000003</v>
      </c>
      <c r="O47" s="204">
        <v>0</v>
      </c>
      <c r="P47" s="203">
        <v>0</v>
      </c>
      <c r="Q47" s="238">
        <v>1</v>
      </c>
      <c r="R47" s="217">
        <v>169240.66</v>
      </c>
      <c r="S47" s="238">
        <v>1</v>
      </c>
      <c r="T47" s="217">
        <v>93683.62</v>
      </c>
      <c r="U47" s="238">
        <v>0</v>
      </c>
      <c r="V47" s="217">
        <v>0</v>
      </c>
      <c r="W47" s="238">
        <v>2</v>
      </c>
      <c r="X47" s="217">
        <v>262924.28000000003</v>
      </c>
    </row>
    <row r="48" spans="2:24" x14ac:dyDescent="0.25">
      <c r="B48" s="205">
        <v>18</v>
      </c>
      <c r="C48" s="555" t="s">
        <v>2</v>
      </c>
      <c r="D48" s="333"/>
      <c r="E48" s="219">
        <v>3</v>
      </c>
      <c r="F48" s="40">
        <v>6.7396344422278502E-6</v>
      </c>
      <c r="G48" s="554">
        <v>253119.82</v>
      </c>
      <c r="H48" s="333"/>
      <c r="I48" s="558">
        <v>3.9069500949383803E-5</v>
      </c>
      <c r="J48" s="333"/>
      <c r="K48" s="208">
        <v>0</v>
      </c>
      <c r="L48" s="209">
        <v>0</v>
      </c>
      <c r="M48" s="208">
        <v>3</v>
      </c>
      <c r="N48" s="209">
        <v>253119.82</v>
      </c>
      <c r="O48" s="208">
        <v>0</v>
      </c>
      <c r="P48" s="209">
        <v>0</v>
      </c>
      <c r="Q48" s="236">
        <v>1</v>
      </c>
      <c r="R48" s="237">
        <v>0</v>
      </c>
      <c r="S48" s="236">
        <v>2</v>
      </c>
      <c r="T48" s="237">
        <v>253119.82</v>
      </c>
      <c r="U48" s="236">
        <v>3</v>
      </c>
      <c r="V48" s="237">
        <v>253119.82</v>
      </c>
      <c r="W48" s="236">
        <v>0</v>
      </c>
      <c r="X48" s="237">
        <v>0</v>
      </c>
    </row>
    <row r="49" spans="2:24" x14ac:dyDescent="0.25">
      <c r="B49" s="89">
        <v>19</v>
      </c>
      <c r="C49" s="548" t="s">
        <v>2</v>
      </c>
      <c r="D49" s="333"/>
      <c r="E49" s="215">
        <v>2</v>
      </c>
      <c r="F49" s="218">
        <v>4.4930896281519004E-6</v>
      </c>
      <c r="G49" s="547">
        <v>249503.93</v>
      </c>
      <c r="H49" s="333"/>
      <c r="I49" s="551">
        <v>3.85113818033293E-5</v>
      </c>
      <c r="J49" s="333"/>
      <c r="K49" s="204">
        <v>0</v>
      </c>
      <c r="L49" s="203">
        <v>0</v>
      </c>
      <c r="M49" s="204">
        <v>2</v>
      </c>
      <c r="N49" s="203">
        <v>249503.93</v>
      </c>
      <c r="O49" s="204">
        <v>0</v>
      </c>
      <c r="P49" s="203">
        <v>0</v>
      </c>
      <c r="Q49" s="238">
        <v>2</v>
      </c>
      <c r="R49" s="217">
        <v>249503.93</v>
      </c>
      <c r="S49" s="238">
        <v>0</v>
      </c>
      <c r="T49" s="217">
        <v>0</v>
      </c>
      <c r="U49" s="238">
        <v>2</v>
      </c>
      <c r="V49" s="217">
        <v>249503.93</v>
      </c>
      <c r="W49" s="238">
        <v>0</v>
      </c>
      <c r="X49" s="217">
        <v>0</v>
      </c>
    </row>
    <row r="50" spans="2:24" x14ac:dyDescent="0.25">
      <c r="B50" s="205">
        <v>20</v>
      </c>
      <c r="C50" s="555" t="s">
        <v>2</v>
      </c>
      <c r="D50" s="333"/>
      <c r="E50" s="219">
        <v>3</v>
      </c>
      <c r="F50" s="40">
        <v>6.7396344422278502E-6</v>
      </c>
      <c r="G50" s="554">
        <v>249010.27</v>
      </c>
      <c r="H50" s="333"/>
      <c r="I50" s="558">
        <v>3.8435184491563398E-5</v>
      </c>
      <c r="J50" s="333"/>
      <c r="K50" s="208">
        <v>0</v>
      </c>
      <c r="L50" s="209">
        <v>0</v>
      </c>
      <c r="M50" s="208">
        <v>3</v>
      </c>
      <c r="N50" s="209">
        <v>249010.27</v>
      </c>
      <c r="O50" s="208">
        <v>0</v>
      </c>
      <c r="P50" s="209">
        <v>0</v>
      </c>
      <c r="Q50" s="236">
        <v>3</v>
      </c>
      <c r="R50" s="237">
        <v>249010.27</v>
      </c>
      <c r="S50" s="236">
        <v>0</v>
      </c>
      <c r="T50" s="237">
        <v>0</v>
      </c>
      <c r="U50" s="236">
        <v>0</v>
      </c>
      <c r="V50" s="237">
        <v>0</v>
      </c>
      <c r="W50" s="236">
        <v>3</v>
      </c>
      <c r="X50" s="237">
        <v>249010.27</v>
      </c>
    </row>
    <row r="51" spans="2:24" x14ac:dyDescent="0.25">
      <c r="B51" s="210" t="s">
        <v>115</v>
      </c>
      <c r="C51" s="542" t="s">
        <v>2</v>
      </c>
      <c r="D51" s="378"/>
      <c r="E51" s="221">
        <v>460</v>
      </c>
      <c r="F51" s="222">
        <v>1.0334106144749399E-3</v>
      </c>
      <c r="G51" s="572">
        <v>8128015.9500000002</v>
      </c>
      <c r="H51" s="378"/>
      <c r="I51" s="571">
        <v>1.2545739281701899E-3</v>
      </c>
      <c r="J51" s="378"/>
      <c r="K51" s="213">
        <v>399</v>
      </c>
      <c r="L51" s="214">
        <v>2492646.11</v>
      </c>
      <c r="M51" s="213">
        <v>42</v>
      </c>
      <c r="N51" s="214">
        <v>5192451.22</v>
      </c>
      <c r="O51" s="213">
        <v>19</v>
      </c>
      <c r="P51" s="214">
        <v>442918.62</v>
      </c>
      <c r="Q51" s="239">
        <v>447</v>
      </c>
      <c r="R51" s="240">
        <v>6530024.29</v>
      </c>
      <c r="S51" s="239">
        <v>13</v>
      </c>
      <c r="T51" s="240">
        <v>1597991.66</v>
      </c>
      <c r="U51" s="239">
        <v>32</v>
      </c>
      <c r="V51" s="240">
        <v>3910266.35</v>
      </c>
      <c r="W51" s="239">
        <v>428</v>
      </c>
      <c r="X51" s="240">
        <v>4217749.5999999996</v>
      </c>
    </row>
    <row r="52" spans="2:24" x14ac:dyDescent="0.25">
      <c r="B52" s="180" t="s">
        <v>2</v>
      </c>
      <c r="C52" s="522" t="s">
        <v>2</v>
      </c>
      <c r="D52" s="333"/>
      <c r="E52" s="181" t="s">
        <v>2</v>
      </c>
      <c r="F52" s="181" t="s">
        <v>2</v>
      </c>
      <c r="G52" s="523" t="s">
        <v>2</v>
      </c>
      <c r="H52" s="333"/>
      <c r="I52" s="523" t="s">
        <v>2</v>
      </c>
      <c r="J52" s="333"/>
      <c r="K52" s="181" t="s">
        <v>2</v>
      </c>
      <c r="L52" s="181" t="s">
        <v>2</v>
      </c>
      <c r="M52" s="181" t="s">
        <v>2</v>
      </c>
      <c r="N52" s="181" t="s">
        <v>2</v>
      </c>
      <c r="O52" s="181" t="s">
        <v>2</v>
      </c>
      <c r="P52" s="181" t="s">
        <v>2</v>
      </c>
      <c r="Q52" s="181" t="s">
        <v>2</v>
      </c>
      <c r="R52" s="181" t="s">
        <v>2</v>
      </c>
      <c r="S52" s="181" t="s">
        <v>2</v>
      </c>
      <c r="T52" s="181" t="s">
        <v>2</v>
      </c>
      <c r="U52" s="181" t="s">
        <v>2</v>
      </c>
      <c r="V52" s="181" t="s">
        <v>2</v>
      </c>
      <c r="W52" s="181" t="s">
        <v>2</v>
      </c>
      <c r="X52" s="181" t="s">
        <v>2</v>
      </c>
    </row>
    <row r="53" spans="2:24" x14ac:dyDescent="0.25">
      <c r="B53" s="241" t="s">
        <v>2</v>
      </c>
      <c r="C53" s="620" t="s">
        <v>2</v>
      </c>
      <c r="D53" s="333"/>
      <c r="E53" s="181" t="s">
        <v>2</v>
      </c>
      <c r="F53" s="181" t="s">
        <v>2</v>
      </c>
      <c r="G53" s="523" t="s">
        <v>2</v>
      </c>
      <c r="H53" s="333"/>
      <c r="I53" s="523" t="s">
        <v>2</v>
      </c>
      <c r="J53" s="333"/>
      <c r="K53" s="181" t="s">
        <v>2</v>
      </c>
      <c r="L53" s="181" t="s">
        <v>2</v>
      </c>
      <c r="M53" s="181" t="s">
        <v>2</v>
      </c>
      <c r="N53" s="181" t="s">
        <v>2</v>
      </c>
      <c r="O53" s="181" t="s">
        <v>2</v>
      </c>
      <c r="P53" s="181" t="s">
        <v>2</v>
      </c>
      <c r="Q53" s="181" t="s">
        <v>2</v>
      </c>
      <c r="R53" s="181" t="s">
        <v>2</v>
      </c>
      <c r="S53" s="181" t="s">
        <v>2</v>
      </c>
      <c r="T53" s="181" t="s">
        <v>2</v>
      </c>
      <c r="U53" s="181" t="s">
        <v>2</v>
      </c>
      <c r="V53" s="181" t="s">
        <v>2</v>
      </c>
      <c r="W53" s="181" t="s">
        <v>2</v>
      </c>
      <c r="X53" s="181" t="s">
        <v>2</v>
      </c>
    </row>
    <row r="54" spans="2:24" ht="1.5" customHeight="1" x14ac:dyDescent="0.25"/>
    <row r="55" spans="2:24" ht="18" customHeight="1" x14ac:dyDescent="0.25">
      <c r="B55" s="621" t="s">
        <v>891</v>
      </c>
      <c r="C55" s="400"/>
      <c r="D55" s="400"/>
      <c r="E55" s="400"/>
      <c r="F55" s="400"/>
      <c r="G55" s="401"/>
      <c r="H55" s="622">
        <v>12957412.5</v>
      </c>
      <c r="I55" s="401"/>
    </row>
  </sheetData>
  <sheetProtection sheet="1" objects="1" scenarios="1"/>
  <mergeCells count="175">
    <mergeCell ref="C6:D6"/>
    <mergeCell ref="G6:H6"/>
    <mergeCell ref="I6:J6"/>
    <mergeCell ref="C7:D7"/>
    <mergeCell ref="E7:J7"/>
    <mergeCell ref="A1:C3"/>
    <mergeCell ref="D1:Y1"/>
    <mergeCell ref="D2:Y2"/>
    <mergeCell ref="D3:Y3"/>
    <mergeCell ref="B4:Y4"/>
    <mergeCell ref="K7:P7"/>
    <mergeCell ref="Q7:T7"/>
    <mergeCell ref="U7:X7"/>
    <mergeCell ref="C8:D8"/>
    <mergeCell ref="E8:J8"/>
    <mergeCell ref="K8:L8"/>
    <mergeCell ref="M8:N8"/>
    <mergeCell ref="O8:P8"/>
    <mergeCell ref="Q8:R8"/>
    <mergeCell ref="S8:T8"/>
    <mergeCell ref="U8:V8"/>
    <mergeCell ref="W8:X8"/>
    <mergeCell ref="C11:D11"/>
    <mergeCell ref="G11:H11"/>
    <mergeCell ref="I11:J11"/>
    <mergeCell ref="C12:D12"/>
    <mergeCell ref="G12:H12"/>
    <mergeCell ref="I12:J12"/>
    <mergeCell ref="B9:D9"/>
    <mergeCell ref="G9:H9"/>
    <mergeCell ref="I9:J9"/>
    <mergeCell ref="C10:D10"/>
    <mergeCell ref="G10:H10"/>
    <mergeCell ref="I10:J10"/>
    <mergeCell ref="C15:D15"/>
    <mergeCell ref="G15:H15"/>
    <mergeCell ref="I15:J15"/>
    <mergeCell ref="C16:D16"/>
    <mergeCell ref="E16:J16"/>
    <mergeCell ref="C13:D13"/>
    <mergeCell ref="G13:H13"/>
    <mergeCell ref="I13:J13"/>
    <mergeCell ref="C14:D14"/>
    <mergeCell ref="G14:H14"/>
    <mergeCell ref="I14:J14"/>
    <mergeCell ref="K16:P16"/>
    <mergeCell ref="Q16:T16"/>
    <mergeCell ref="U16:X16"/>
    <mergeCell ref="C17:D17"/>
    <mergeCell ref="E17:J17"/>
    <mergeCell ref="K17:L17"/>
    <mergeCell ref="M17:N17"/>
    <mergeCell ref="O17:P17"/>
    <mergeCell ref="Q17:R17"/>
    <mergeCell ref="S17:T17"/>
    <mergeCell ref="U17:V17"/>
    <mergeCell ref="W17:X17"/>
    <mergeCell ref="C20:D20"/>
    <mergeCell ref="G20:H20"/>
    <mergeCell ref="I20:J20"/>
    <mergeCell ref="C21:D21"/>
    <mergeCell ref="G21:H21"/>
    <mergeCell ref="I21:J21"/>
    <mergeCell ref="B18:D18"/>
    <mergeCell ref="G18:H18"/>
    <mergeCell ref="I18:J18"/>
    <mergeCell ref="C19:D19"/>
    <mergeCell ref="G19:H19"/>
    <mergeCell ref="I19:J19"/>
    <mergeCell ref="C24:D24"/>
    <mergeCell ref="G24:H24"/>
    <mergeCell ref="I24:J24"/>
    <mergeCell ref="C25:D25"/>
    <mergeCell ref="G25:H25"/>
    <mergeCell ref="I25:J25"/>
    <mergeCell ref="C22:D22"/>
    <mergeCell ref="G22:H22"/>
    <mergeCell ref="I22:J22"/>
    <mergeCell ref="C23:D23"/>
    <mergeCell ref="G23:H23"/>
    <mergeCell ref="I23:J23"/>
    <mergeCell ref="C28:D28"/>
    <mergeCell ref="E28:J28"/>
    <mergeCell ref="K28:P28"/>
    <mergeCell ref="Q28:T28"/>
    <mergeCell ref="U28:X28"/>
    <mergeCell ref="C26:D26"/>
    <mergeCell ref="G26:H26"/>
    <mergeCell ref="I26:J26"/>
    <mergeCell ref="C27:D27"/>
    <mergeCell ref="G27:H27"/>
    <mergeCell ref="I27:J27"/>
    <mergeCell ref="Q29:R29"/>
    <mergeCell ref="S29:T29"/>
    <mergeCell ref="U29:V29"/>
    <mergeCell ref="W29:X29"/>
    <mergeCell ref="B30:D30"/>
    <mergeCell ref="G30:H30"/>
    <mergeCell ref="I30:J30"/>
    <mergeCell ref="C29:D29"/>
    <mergeCell ref="E29:J29"/>
    <mergeCell ref="K29:L29"/>
    <mergeCell ref="M29:N29"/>
    <mergeCell ref="O29:P29"/>
    <mergeCell ref="C33:D33"/>
    <mergeCell ref="G33:H33"/>
    <mergeCell ref="I33:J33"/>
    <mergeCell ref="C34:D34"/>
    <mergeCell ref="G34:H34"/>
    <mergeCell ref="I34:J34"/>
    <mergeCell ref="C31:D31"/>
    <mergeCell ref="G31:H31"/>
    <mergeCell ref="I31:J31"/>
    <mergeCell ref="C32:D32"/>
    <mergeCell ref="G32:H32"/>
    <mergeCell ref="I32:J32"/>
    <mergeCell ref="C37:D37"/>
    <mergeCell ref="G37:H37"/>
    <mergeCell ref="I37:J37"/>
    <mergeCell ref="C38:D38"/>
    <mergeCell ref="G38:H38"/>
    <mergeCell ref="I38:J38"/>
    <mergeCell ref="C35:D35"/>
    <mergeCell ref="G35:H35"/>
    <mergeCell ref="I35:J35"/>
    <mergeCell ref="C36:D36"/>
    <mergeCell ref="G36:H36"/>
    <mergeCell ref="I36:J36"/>
    <mergeCell ref="C41:D41"/>
    <mergeCell ref="G41:H41"/>
    <mergeCell ref="I41:J41"/>
    <mergeCell ref="C42:D42"/>
    <mergeCell ref="G42:H42"/>
    <mergeCell ref="I42:J42"/>
    <mergeCell ref="C39:D39"/>
    <mergeCell ref="G39:H39"/>
    <mergeCell ref="I39:J39"/>
    <mergeCell ref="C40:D40"/>
    <mergeCell ref="G40:H40"/>
    <mergeCell ref="I40:J40"/>
    <mergeCell ref="C45:D45"/>
    <mergeCell ref="G45:H45"/>
    <mergeCell ref="I45:J45"/>
    <mergeCell ref="C46:D46"/>
    <mergeCell ref="G46:H46"/>
    <mergeCell ref="I46:J46"/>
    <mergeCell ref="C43:D43"/>
    <mergeCell ref="G43:H43"/>
    <mergeCell ref="I43:J43"/>
    <mergeCell ref="C44:D44"/>
    <mergeCell ref="G44:H44"/>
    <mergeCell ref="I44:J44"/>
    <mergeCell ref="C49:D49"/>
    <mergeCell ref="G49:H49"/>
    <mergeCell ref="I49:J49"/>
    <mergeCell ref="C50:D50"/>
    <mergeCell ref="G50:H50"/>
    <mergeCell ref="I50:J50"/>
    <mergeCell ref="C47:D47"/>
    <mergeCell ref="G47:H47"/>
    <mergeCell ref="I47:J47"/>
    <mergeCell ref="C48:D48"/>
    <mergeCell ref="G48:H48"/>
    <mergeCell ref="I48:J48"/>
    <mergeCell ref="C53:D53"/>
    <mergeCell ref="G53:H53"/>
    <mergeCell ref="I53:J53"/>
    <mergeCell ref="B55:G55"/>
    <mergeCell ref="H55:I55"/>
    <mergeCell ref="C51:D51"/>
    <mergeCell ref="G51:H51"/>
    <mergeCell ref="I51:J51"/>
    <mergeCell ref="C52:D52"/>
    <mergeCell ref="G52:H52"/>
    <mergeCell ref="I52:J52"/>
  </mergeCells>
  <pageMargins left="0.25" right="0.25" top="0.25" bottom="0.25" header="0.25" footer="0.25"/>
  <pageSetup scale="34" orientation="landscape" cellComments="atEnd"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W60"/>
  <sheetViews>
    <sheetView showGridLines="0" workbookViewId="0">
      <selection activeCell="T18" sqref="T18"/>
    </sheetView>
  </sheetViews>
  <sheetFormatPr baseColWidth="10" defaultColWidth="9.140625" defaultRowHeight="15" x14ac:dyDescent="0.25"/>
  <cols>
    <col min="1" max="1" width="1.7109375" customWidth="1"/>
    <col min="2" max="2" width="31" customWidth="1"/>
    <col min="3" max="3" width="0.85546875" customWidth="1"/>
    <col min="4" max="4" width="12.85546875" customWidth="1"/>
    <col min="5"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s>
  <sheetData>
    <row r="1" spans="1:23" ht="18" customHeight="1" x14ac:dyDescent="0.25">
      <c r="A1" s="333"/>
      <c r="B1" s="333"/>
      <c r="C1" s="333"/>
      <c r="D1" s="339" t="s">
        <v>0</v>
      </c>
      <c r="E1" s="333"/>
      <c r="F1" s="333"/>
      <c r="G1" s="333"/>
      <c r="H1" s="333"/>
      <c r="I1" s="333"/>
      <c r="J1" s="333"/>
      <c r="K1" s="333"/>
      <c r="L1" s="333"/>
      <c r="M1" s="333"/>
      <c r="N1" s="333"/>
      <c r="O1" s="333"/>
      <c r="P1" s="333"/>
      <c r="Q1" s="333"/>
      <c r="R1" s="333"/>
      <c r="S1" s="333"/>
      <c r="T1" s="333"/>
      <c r="U1" s="333"/>
      <c r="V1" s="333"/>
      <c r="W1" s="333"/>
    </row>
    <row r="2" spans="1:23" ht="18" customHeight="1" x14ac:dyDescent="0.25">
      <c r="A2" s="333"/>
      <c r="B2" s="333"/>
      <c r="C2" s="333"/>
      <c r="D2" s="339" t="s">
        <v>1</v>
      </c>
      <c r="E2" s="333"/>
      <c r="F2" s="333"/>
      <c r="G2" s="333"/>
      <c r="H2" s="333"/>
      <c r="I2" s="333"/>
      <c r="J2" s="333"/>
      <c r="K2" s="333"/>
      <c r="L2" s="333"/>
      <c r="M2" s="333"/>
      <c r="N2" s="333"/>
      <c r="O2" s="333"/>
      <c r="P2" s="333"/>
      <c r="Q2" s="333"/>
      <c r="R2" s="333"/>
      <c r="S2" s="333"/>
      <c r="T2" s="333"/>
      <c r="U2" s="333"/>
      <c r="V2" s="333"/>
      <c r="W2" s="333"/>
    </row>
    <row r="3" spans="1:23" ht="18" customHeight="1" x14ac:dyDescent="0.25">
      <c r="A3" s="333"/>
      <c r="B3" s="333"/>
      <c r="C3" s="333"/>
      <c r="D3" s="339" t="s">
        <v>2</v>
      </c>
      <c r="E3" s="333"/>
      <c r="F3" s="333"/>
      <c r="G3" s="333"/>
      <c r="H3" s="333"/>
      <c r="I3" s="333"/>
      <c r="J3" s="333"/>
      <c r="K3" s="333"/>
      <c r="L3" s="333"/>
      <c r="M3" s="333"/>
      <c r="N3" s="333"/>
      <c r="O3" s="333"/>
      <c r="P3" s="333"/>
      <c r="Q3" s="333"/>
      <c r="R3" s="333"/>
      <c r="S3" s="333"/>
      <c r="T3" s="333"/>
      <c r="U3" s="333"/>
      <c r="V3" s="333"/>
      <c r="W3" s="333"/>
    </row>
    <row r="4" spans="1:23" ht="0.2" customHeight="1" x14ac:dyDescent="0.25"/>
    <row r="5" spans="1:23" ht="18" customHeight="1" x14ac:dyDescent="0.25">
      <c r="B5" s="340" t="s">
        <v>892</v>
      </c>
      <c r="C5" s="333"/>
      <c r="D5" s="333"/>
      <c r="E5" s="333"/>
      <c r="F5" s="333"/>
      <c r="G5" s="333"/>
      <c r="H5" s="333"/>
      <c r="I5" s="333"/>
      <c r="J5" s="333"/>
      <c r="K5" s="333"/>
      <c r="L5" s="333"/>
      <c r="M5" s="333"/>
      <c r="N5" s="333"/>
      <c r="O5" s="333"/>
      <c r="P5" s="333"/>
      <c r="Q5" s="333"/>
      <c r="R5" s="333"/>
      <c r="S5" s="333"/>
      <c r="T5" s="333"/>
      <c r="U5" s="333"/>
      <c r="V5" s="333"/>
      <c r="W5" s="333"/>
    </row>
    <row r="6" spans="1:23" ht="1.7" customHeight="1" x14ac:dyDescent="0.25"/>
    <row r="7" spans="1:23" x14ac:dyDescent="0.25">
      <c r="B7" s="180" t="s">
        <v>2</v>
      </c>
      <c r="C7" s="522" t="s">
        <v>2</v>
      </c>
      <c r="D7" s="333"/>
      <c r="E7" s="181" t="s">
        <v>2</v>
      </c>
      <c r="F7" s="181" t="s">
        <v>2</v>
      </c>
      <c r="G7" s="181" t="s">
        <v>2</v>
      </c>
      <c r="H7" s="181" t="s">
        <v>2</v>
      </c>
      <c r="I7" s="181" t="s">
        <v>2</v>
      </c>
      <c r="J7" s="181" t="s">
        <v>2</v>
      </c>
      <c r="K7" s="181" t="s">
        <v>2</v>
      </c>
      <c r="L7" s="181" t="s">
        <v>2</v>
      </c>
      <c r="M7" s="181" t="s">
        <v>2</v>
      </c>
      <c r="N7" s="181" t="s">
        <v>2</v>
      </c>
      <c r="O7" s="181" t="s">
        <v>2</v>
      </c>
      <c r="P7" s="181" t="s">
        <v>2</v>
      </c>
      <c r="Q7" s="181" t="s">
        <v>2</v>
      </c>
      <c r="R7" s="181" t="s">
        <v>2</v>
      </c>
      <c r="S7" s="181" t="s">
        <v>2</v>
      </c>
      <c r="T7" s="181" t="s">
        <v>2</v>
      </c>
      <c r="U7" s="181" t="s">
        <v>2</v>
      </c>
      <c r="V7" s="181" t="s">
        <v>2</v>
      </c>
    </row>
    <row r="8" spans="1:23" x14ac:dyDescent="0.25">
      <c r="B8" s="235" t="s">
        <v>2</v>
      </c>
      <c r="C8" s="623" t="s">
        <v>2</v>
      </c>
      <c r="D8" s="333"/>
      <c r="E8" s="629" t="s">
        <v>881</v>
      </c>
      <c r="F8" s="509"/>
      <c r="G8" s="509"/>
      <c r="H8" s="510"/>
      <c r="I8" s="521" t="s">
        <v>700</v>
      </c>
      <c r="J8" s="378"/>
      <c r="K8" s="378"/>
      <c r="L8" s="378"/>
      <c r="M8" s="378"/>
      <c r="N8" s="374"/>
      <c r="O8" s="521" t="s">
        <v>108</v>
      </c>
      <c r="P8" s="378"/>
      <c r="Q8" s="378"/>
      <c r="R8" s="374"/>
      <c r="S8" s="521" t="s">
        <v>701</v>
      </c>
      <c r="T8" s="378"/>
      <c r="U8" s="378"/>
      <c r="V8" s="374"/>
    </row>
    <row r="9" spans="1:23" ht="18" customHeight="1" x14ac:dyDescent="0.25">
      <c r="C9" s="623" t="s">
        <v>2</v>
      </c>
      <c r="D9" s="333"/>
      <c r="E9" s="624" t="s">
        <v>2</v>
      </c>
      <c r="F9" s="333"/>
      <c r="G9" s="333"/>
      <c r="H9" s="345"/>
      <c r="I9" s="521" t="s">
        <v>702</v>
      </c>
      <c r="J9" s="374"/>
      <c r="K9" s="521" t="s">
        <v>703</v>
      </c>
      <c r="L9" s="374"/>
      <c r="M9" s="521" t="s">
        <v>704</v>
      </c>
      <c r="N9" s="374"/>
      <c r="O9" s="521" t="s">
        <v>705</v>
      </c>
      <c r="P9" s="374"/>
      <c r="Q9" s="521" t="s">
        <v>706</v>
      </c>
      <c r="R9" s="374"/>
      <c r="S9" s="521" t="s">
        <v>707</v>
      </c>
      <c r="T9" s="374"/>
      <c r="U9" s="521" t="s">
        <v>708</v>
      </c>
      <c r="V9" s="374"/>
    </row>
    <row r="10" spans="1:23" ht="60" x14ac:dyDescent="0.25">
      <c r="B10" s="376" t="s">
        <v>893</v>
      </c>
      <c r="C10" s="378"/>
      <c r="D10" s="374"/>
      <c r="E10" s="37" t="s">
        <v>710</v>
      </c>
      <c r="F10" s="37" t="s">
        <v>110</v>
      </c>
      <c r="G10" s="37" t="s">
        <v>111</v>
      </c>
      <c r="H10" s="37" t="s">
        <v>722</v>
      </c>
      <c r="I10" s="182" t="s">
        <v>710</v>
      </c>
      <c r="J10" s="182" t="s">
        <v>111</v>
      </c>
      <c r="K10" s="182" t="s">
        <v>710</v>
      </c>
      <c r="L10" s="182" t="s">
        <v>111</v>
      </c>
      <c r="M10" s="182" t="s">
        <v>710</v>
      </c>
      <c r="N10" s="182" t="s">
        <v>111</v>
      </c>
      <c r="O10" s="182" t="s">
        <v>710</v>
      </c>
      <c r="P10" s="182" t="s">
        <v>111</v>
      </c>
      <c r="Q10" s="182" t="s">
        <v>710</v>
      </c>
      <c r="R10" s="182" t="s">
        <v>111</v>
      </c>
      <c r="S10" s="182" t="s">
        <v>710</v>
      </c>
      <c r="T10" s="182" t="s">
        <v>111</v>
      </c>
      <c r="U10" s="182" t="s">
        <v>710</v>
      </c>
      <c r="V10" s="182" t="s">
        <v>111</v>
      </c>
    </row>
    <row r="11" spans="1:23" x14ac:dyDescent="0.25">
      <c r="B11" s="205" t="s">
        <v>894</v>
      </c>
      <c r="C11" s="555" t="s">
        <v>2</v>
      </c>
      <c r="D11" s="333"/>
      <c r="E11" s="219">
        <v>82165</v>
      </c>
      <c r="F11" s="40">
        <v>0.18897194112235499</v>
      </c>
      <c r="G11" s="41">
        <v>79556090.510000005</v>
      </c>
      <c r="H11" s="40">
        <v>1.2279626122165E-2</v>
      </c>
      <c r="I11" s="208">
        <v>31458</v>
      </c>
      <c r="J11" s="209">
        <v>63441256.340000004</v>
      </c>
      <c r="K11" s="208">
        <v>50638</v>
      </c>
      <c r="L11" s="209">
        <v>16099928.09</v>
      </c>
      <c r="M11" s="208">
        <v>69</v>
      </c>
      <c r="N11" s="209">
        <v>14906.08</v>
      </c>
      <c r="O11" s="236">
        <v>31154</v>
      </c>
      <c r="P11" s="237">
        <v>6184046.1100000003</v>
      </c>
      <c r="Q11" s="236">
        <v>51011</v>
      </c>
      <c r="R11" s="237">
        <v>73372044.400000006</v>
      </c>
      <c r="S11" s="236">
        <v>78508</v>
      </c>
      <c r="T11" s="237">
        <v>74080508.590000004</v>
      </c>
      <c r="U11" s="236">
        <v>3657</v>
      </c>
      <c r="V11" s="237">
        <v>5475581.9199999999</v>
      </c>
    </row>
    <row r="12" spans="1:23" x14ac:dyDescent="0.25">
      <c r="B12" s="89" t="s">
        <v>895</v>
      </c>
      <c r="C12" s="548" t="s">
        <v>2</v>
      </c>
      <c r="D12" s="333"/>
      <c r="E12" s="215">
        <v>60442</v>
      </c>
      <c r="F12" s="218">
        <v>0.13901103955841801</v>
      </c>
      <c r="G12" s="217">
        <v>475457167.33999997</v>
      </c>
      <c r="H12" s="218">
        <v>7.3387671699440396E-2</v>
      </c>
      <c r="I12" s="204">
        <v>19223</v>
      </c>
      <c r="J12" s="203">
        <v>141257660.12</v>
      </c>
      <c r="K12" s="204">
        <v>41182</v>
      </c>
      <c r="L12" s="203">
        <v>333918694.36000001</v>
      </c>
      <c r="M12" s="204">
        <v>37</v>
      </c>
      <c r="N12" s="203">
        <v>280812.86</v>
      </c>
      <c r="O12" s="238">
        <v>18916</v>
      </c>
      <c r="P12" s="217">
        <v>157925506.62</v>
      </c>
      <c r="Q12" s="238">
        <v>41526</v>
      </c>
      <c r="R12" s="217">
        <v>317531660.72000003</v>
      </c>
      <c r="S12" s="238">
        <v>58078</v>
      </c>
      <c r="T12" s="217">
        <v>457603609.75999999</v>
      </c>
      <c r="U12" s="238">
        <v>2364</v>
      </c>
      <c r="V12" s="217">
        <v>17853557.579999998</v>
      </c>
    </row>
    <row r="13" spans="1:23" x14ac:dyDescent="0.25">
      <c r="B13" s="205" t="s">
        <v>896</v>
      </c>
      <c r="C13" s="555" t="s">
        <v>2</v>
      </c>
      <c r="D13" s="333"/>
      <c r="E13" s="219">
        <v>100374</v>
      </c>
      <c r="F13" s="40">
        <v>0.23085096596136201</v>
      </c>
      <c r="G13" s="41">
        <v>1264561408.8800001</v>
      </c>
      <c r="H13" s="40">
        <v>0.19518733525012499</v>
      </c>
      <c r="I13" s="208">
        <v>10726</v>
      </c>
      <c r="J13" s="209">
        <v>130377014.31999999</v>
      </c>
      <c r="K13" s="208">
        <v>89509</v>
      </c>
      <c r="L13" s="209">
        <v>1132395767.27</v>
      </c>
      <c r="M13" s="208">
        <v>139</v>
      </c>
      <c r="N13" s="209">
        <v>1788627.29</v>
      </c>
      <c r="O13" s="236">
        <v>48714</v>
      </c>
      <c r="P13" s="237">
        <v>619080929.82000005</v>
      </c>
      <c r="Q13" s="236">
        <v>51660</v>
      </c>
      <c r="R13" s="237">
        <v>645480479.05999994</v>
      </c>
      <c r="S13" s="236">
        <v>98269</v>
      </c>
      <c r="T13" s="237">
        <v>1238343221.9200001</v>
      </c>
      <c r="U13" s="236">
        <v>2105</v>
      </c>
      <c r="V13" s="237">
        <v>26218186.960000001</v>
      </c>
    </row>
    <row r="14" spans="1:23" x14ac:dyDescent="0.25">
      <c r="B14" s="89" t="s">
        <v>897</v>
      </c>
      <c r="C14" s="548" t="s">
        <v>2</v>
      </c>
      <c r="D14" s="333"/>
      <c r="E14" s="215">
        <v>88912</v>
      </c>
      <c r="F14" s="218">
        <v>0.20448942042318299</v>
      </c>
      <c r="G14" s="217">
        <v>1541226104.98</v>
      </c>
      <c r="H14" s="218">
        <v>0.23789103031019501</v>
      </c>
      <c r="I14" s="204">
        <v>4513</v>
      </c>
      <c r="J14" s="203">
        <v>77404870.390000001</v>
      </c>
      <c r="K14" s="204">
        <v>84118</v>
      </c>
      <c r="L14" s="203">
        <v>1458857919.6500001</v>
      </c>
      <c r="M14" s="204">
        <v>281</v>
      </c>
      <c r="N14" s="203">
        <v>4963314.9400000004</v>
      </c>
      <c r="O14" s="238">
        <v>51290</v>
      </c>
      <c r="P14" s="217">
        <v>892442262.65999997</v>
      </c>
      <c r="Q14" s="238">
        <v>37622</v>
      </c>
      <c r="R14" s="217">
        <v>648783842.32000005</v>
      </c>
      <c r="S14" s="238">
        <v>86903</v>
      </c>
      <c r="T14" s="217">
        <v>1506000465.6500001</v>
      </c>
      <c r="U14" s="238">
        <v>2009</v>
      </c>
      <c r="V14" s="217">
        <v>35225639.329999998</v>
      </c>
    </row>
    <row r="15" spans="1:23" x14ac:dyDescent="0.25">
      <c r="B15" s="205" t="s">
        <v>898</v>
      </c>
      <c r="C15" s="555" t="s">
        <v>2</v>
      </c>
      <c r="D15" s="333"/>
      <c r="E15" s="219">
        <v>49784</v>
      </c>
      <c r="F15" s="40">
        <v>0.11449862005519799</v>
      </c>
      <c r="G15" s="41">
        <v>1105717045.28</v>
      </c>
      <c r="H15" s="40">
        <v>0.17066942110782499</v>
      </c>
      <c r="I15" s="208">
        <v>1845</v>
      </c>
      <c r="J15" s="209">
        <v>40915133.439999998</v>
      </c>
      <c r="K15" s="208">
        <v>47561</v>
      </c>
      <c r="L15" s="209">
        <v>1056308224.6900001</v>
      </c>
      <c r="M15" s="208">
        <v>378</v>
      </c>
      <c r="N15" s="209">
        <v>8493687.1500000004</v>
      </c>
      <c r="O15" s="236">
        <v>31504</v>
      </c>
      <c r="P15" s="237">
        <v>700161985.23000002</v>
      </c>
      <c r="Q15" s="236">
        <v>18280</v>
      </c>
      <c r="R15" s="237">
        <v>405555060.05000001</v>
      </c>
      <c r="S15" s="236">
        <v>48193</v>
      </c>
      <c r="T15" s="237">
        <v>1070155939.33</v>
      </c>
      <c r="U15" s="236">
        <v>1591</v>
      </c>
      <c r="V15" s="237">
        <v>35561105.950000003</v>
      </c>
    </row>
    <row r="16" spans="1:23" x14ac:dyDescent="0.25">
      <c r="B16" s="89" t="s">
        <v>899</v>
      </c>
      <c r="C16" s="548" t="s">
        <v>2</v>
      </c>
      <c r="D16" s="333"/>
      <c r="E16" s="215">
        <v>22640</v>
      </c>
      <c r="F16" s="218">
        <v>5.2069917203311902E-2</v>
      </c>
      <c r="G16" s="217">
        <v>615222901.57000005</v>
      </c>
      <c r="H16" s="218">
        <v>9.4960764972777501E-2</v>
      </c>
      <c r="I16" s="204">
        <v>823</v>
      </c>
      <c r="J16" s="203">
        <v>22443939.219999999</v>
      </c>
      <c r="K16" s="204">
        <v>21563</v>
      </c>
      <c r="L16" s="203">
        <v>585847669.74000001</v>
      </c>
      <c r="M16" s="204">
        <v>254</v>
      </c>
      <c r="N16" s="203">
        <v>6931292.6100000003</v>
      </c>
      <c r="O16" s="238">
        <v>14595</v>
      </c>
      <c r="P16" s="217">
        <v>396466436.19999999</v>
      </c>
      <c r="Q16" s="238">
        <v>8045</v>
      </c>
      <c r="R16" s="217">
        <v>218756465.37</v>
      </c>
      <c r="S16" s="238">
        <v>21630</v>
      </c>
      <c r="T16" s="217">
        <v>587726158.47000003</v>
      </c>
      <c r="U16" s="238">
        <v>1010</v>
      </c>
      <c r="V16" s="217">
        <v>27496743.100000001</v>
      </c>
    </row>
    <row r="17" spans="2:22" x14ac:dyDescent="0.25">
      <c r="B17" s="205" t="s">
        <v>900</v>
      </c>
      <c r="C17" s="555" t="s">
        <v>2</v>
      </c>
      <c r="D17" s="333"/>
      <c r="E17" s="219">
        <v>30483</v>
      </c>
      <c r="F17" s="40">
        <v>7.0108095676172905E-2</v>
      </c>
      <c r="G17" s="41">
        <v>1396965531.8199999</v>
      </c>
      <c r="H17" s="40">
        <v>0.215624150537472</v>
      </c>
      <c r="I17" s="208">
        <v>1097</v>
      </c>
      <c r="J17" s="209">
        <v>50513430.229999997</v>
      </c>
      <c r="K17" s="208">
        <v>29127</v>
      </c>
      <c r="L17" s="209">
        <v>1336161818.27</v>
      </c>
      <c r="M17" s="208">
        <v>259</v>
      </c>
      <c r="N17" s="209">
        <v>10290283.32</v>
      </c>
      <c r="O17" s="236">
        <v>19144</v>
      </c>
      <c r="P17" s="237">
        <v>860997971.97000003</v>
      </c>
      <c r="Q17" s="236">
        <v>11339</v>
      </c>
      <c r="R17" s="237">
        <v>535967559.85000002</v>
      </c>
      <c r="S17" s="236">
        <v>27263</v>
      </c>
      <c r="T17" s="237">
        <v>1220031109.28</v>
      </c>
      <c r="U17" s="236">
        <v>3220</v>
      </c>
      <c r="V17" s="237">
        <v>176934422.53999999</v>
      </c>
    </row>
    <row r="18" spans="2:22" x14ac:dyDescent="0.25">
      <c r="B18" s="210" t="s">
        <v>115</v>
      </c>
      <c r="C18" s="542" t="s">
        <v>2</v>
      </c>
      <c r="D18" s="378"/>
      <c r="E18" s="221">
        <v>434800</v>
      </c>
      <c r="F18" s="222">
        <v>1</v>
      </c>
      <c r="G18" s="223">
        <v>6478706250.3800001</v>
      </c>
      <c r="H18" s="222">
        <v>1</v>
      </c>
      <c r="I18" s="213">
        <v>69685</v>
      </c>
      <c r="J18" s="214">
        <v>526353304.06</v>
      </c>
      <c r="K18" s="213">
        <v>363698</v>
      </c>
      <c r="L18" s="214">
        <v>5919590022.0699997</v>
      </c>
      <c r="M18" s="213">
        <v>1417</v>
      </c>
      <c r="N18" s="214">
        <v>32762924.25</v>
      </c>
      <c r="O18" s="239">
        <v>215317</v>
      </c>
      <c r="P18" s="240">
        <v>3633259138.6100001</v>
      </c>
      <c r="Q18" s="239">
        <v>219483</v>
      </c>
      <c r="R18" s="240">
        <v>2845447111.77</v>
      </c>
      <c r="S18" s="239">
        <v>418844</v>
      </c>
      <c r="T18" s="240">
        <v>6153941013</v>
      </c>
      <c r="U18" s="239">
        <v>15956</v>
      </c>
      <c r="V18" s="240">
        <v>324765237.38</v>
      </c>
    </row>
    <row r="19" spans="2:22" x14ac:dyDescent="0.25">
      <c r="B19" s="180" t="s">
        <v>2</v>
      </c>
      <c r="C19" s="522" t="s">
        <v>2</v>
      </c>
      <c r="D19" s="333"/>
      <c r="E19" s="181" t="s">
        <v>2</v>
      </c>
      <c r="F19" s="181" t="s">
        <v>2</v>
      </c>
      <c r="G19" s="181" t="s">
        <v>2</v>
      </c>
      <c r="H19" s="181" t="s">
        <v>2</v>
      </c>
      <c r="I19" s="181" t="s">
        <v>2</v>
      </c>
      <c r="J19" s="181" t="s">
        <v>2</v>
      </c>
      <c r="K19" s="181" t="s">
        <v>2</v>
      </c>
      <c r="L19" s="181" t="s">
        <v>2</v>
      </c>
      <c r="M19" s="181" t="s">
        <v>2</v>
      </c>
      <c r="N19" s="181" t="s">
        <v>2</v>
      </c>
      <c r="O19" s="181" t="s">
        <v>2</v>
      </c>
      <c r="P19" s="181" t="s">
        <v>2</v>
      </c>
      <c r="Q19" s="181" t="s">
        <v>2</v>
      </c>
      <c r="R19" s="181" t="s">
        <v>2</v>
      </c>
      <c r="S19" s="181" t="s">
        <v>2</v>
      </c>
      <c r="T19" s="181" t="s">
        <v>2</v>
      </c>
      <c r="U19" s="181" t="s">
        <v>2</v>
      </c>
      <c r="V19" s="181" t="s">
        <v>2</v>
      </c>
    </row>
    <row r="20" spans="2:22" x14ac:dyDescent="0.25">
      <c r="B20" s="626" t="s">
        <v>901</v>
      </c>
      <c r="C20" s="378"/>
      <c r="D20" s="378"/>
      <c r="E20" s="242" t="s">
        <v>2</v>
      </c>
      <c r="F20" s="181" t="s">
        <v>2</v>
      </c>
      <c r="G20" s="181" t="s">
        <v>2</v>
      </c>
      <c r="H20" s="181" t="s">
        <v>2</v>
      </c>
      <c r="I20" s="181" t="s">
        <v>2</v>
      </c>
      <c r="J20" s="181" t="s">
        <v>2</v>
      </c>
      <c r="K20" s="181" t="s">
        <v>2</v>
      </c>
      <c r="L20" s="181" t="s">
        <v>2</v>
      </c>
      <c r="M20" s="181" t="s">
        <v>2</v>
      </c>
      <c r="N20" s="181" t="s">
        <v>2</v>
      </c>
      <c r="O20" s="181" t="s">
        <v>2</v>
      </c>
      <c r="P20" s="181" t="s">
        <v>2</v>
      </c>
      <c r="Q20" s="181" t="s">
        <v>2</v>
      </c>
      <c r="R20" s="181" t="s">
        <v>2</v>
      </c>
      <c r="S20" s="181" t="s">
        <v>2</v>
      </c>
      <c r="T20" s="181" t="s">
        <v>2</v>
      </c>
      <c r="U20" s="181" t="s">
        <v>2</v>
      </c>
      <c r="V20" s="181" t="s">
        <v>2</v>
      </c>
    </row>
    <row r="21" spans="2:22" x14ac:dyDescent="0.25">
      <c r="B21" s="627" t="s">
        <v>902</v>
      </c>
      <c r="C21" s="378"/>
      <c r="D21" s="378"/>
      <c r="E21" s="51">
        <v>0</v>
      </c>
      <c r="F21" s="181" t="s">
        <v>2</v>
      </c>
      <c r="G21" s="181" t="s">
        <v>2</v>
      </c>
      <c r="H21" s="181" t="s">
        <v>2</v>
      </c>
      <c r="I21" s="181" t="s">
        <v>2</v>
      </c>
      <c r="J21" s="181" t="s">
        <v>2</v>
      </c>
      <c r="K21" s="181" t="s">
        <v>2</v>
      </c>
      <c r="L21" s="181" t="s">
        <v>2</v>
      </c>
      <c r="M21" s="181" t="s">
        <v>2</v>
      </c>
      <c r="N21" s="181" t="s">
        <v>2</v>
      </c>
      <c r="O21" s="181" t="s">
        <v>2</v>
      </c>
      <c r="P21" s="181" t="s">
        <v>2</v>
      </c>
      <c r="Q21" s="181" t="s">
        <v>2</v>
      </c>
      <c r="R21" s="181" t="s">
        <v>2</v>
      </c>
      <c r="S21" s="181" t="s">
        <v>2</v>
      </c>
      <c r="T21" s="181" t="s">
        <v>2</v>
      </c>
      <c r="U21" s="181" t="s">
        <v>2</v>
      </c>
      <c r="V21" s="181" t="s">
        <v>2</v>
      </c>
    </row>
    <row r="22" spans="2:22" x14ac:dyDescent="0.25">
      <c r="B22" s="628" t="s">
        <v>903</v>
      </c>
      <c r="C22" s="378"/>
      <c r="D22" s="378"/>
      <c r="E22" s="54">
        <v>267404.92</v>
      </c>
      <c r="F22" s="181" t="s">
        <v>2</v>
      </c>
      <c r="G22" s="181" t="s">
        <v>2</v>
      </c>
      <c r="H22" s="181" t="s">
        <v>2</v>
      </c>
      <c r="I22" s="181" t="s">
        <v>2</v>
      </c>
      <c r="J22" s="181" t="s">
        <v>2</v>
      </c>
      <c r="K22" s="181" t="s">
        <v>2</v>
      </c>
      <c r="L22" s="181" t="s">
        <v>2</v>
      </c>
      <c r="M22" s="181" t="s">
        <v>2</v>
      </c>
      <c r="N22" s="181" t="s">
        <v>2</v>
      </c>
      <c r="O22" s="181" t="s">
        <v>2</v>
      </c>
      <c r="P22" s="181" t="s">
        <v>2</v>
      </c>
      <c r="Q22" s="181" t="s">
        <v>2</v>
      </c>
      <c r="R22" s="181" t="s">
        <v>2</v>
      </c>
      <c r="S22" s="181" t="s">
        <v>2</v>
      </c>
      <c r="T22" s="181" t="s">
        <v>2</v>
      </c>
      <c r="U22" s="181" t="s">
        <v>2</v>
      </c>
      <c r="V22" s="181" t="s">
        <v>2</v>
      </c>
    </row>
    <row r="23" spans="2:22" x14ac:dyDescent="0.25">
      <c r="B23" s="627" t="s">
        <v>904</v>
      </c>
      <c r="C23" s="378"/>
      <c r="D23" s="378"/>
      <c r="E23" s="51">
        <v>14900.4308855566</v>
      </c>
      <c r="F23" s="181" t="s">
        <v>2</v>
      </c>
      <c r="G23" s="327"/>
      <c r="H23" s="181" t="s">
        <v>2</v>
      </c>
      <c r="I23" s="181" t="s">
        <v>2</v>
      </c>
      <c r="J23" s="181" t="s">
        <v>2</v>
      </c>
      <c r="K23" s="181" t="s">
        <v>2</v>
      </c>
      <c r="L23" s="181" t="s">
        <v>2</v>
      </c>
      <c r="M23" s="181" t="s">
        <v>2</v>
      </c>
      <c r="N23" s="181" t="s">
        <v>2</v>
      </c>
      <c r="O23" s="181" t="s">
        <v>2</v>
      </c>
      <c r="P23" s="181" t="s">
        <v>2</v>
      </c>
      <c r="Q23" s="181" t="s">
        <v>2</v>
      </c>
      <c r="R23" s="181" t="s">
        <v>2</v>
      </c>
      <c r="S23" s="181" t="s">
        <v>2</v>
      </c>
      <c r="T23" s="181" t="s">
        <v>2</v>
      </c>
      <c r="U23" s="181" t="s">
        <v>2</v>
      </c>
      <c r="V23" s="181" t="s">
        <v>2</v>
      </c>
    </row>
    <row r="24" spans="2:22" x14ac:dyDescent="0.25">
      <c r="B24" s="241" t="s">
        <v>2</v>
      </c>
      <c r="C24" s="620" t="s">
        <v>2</v>
      </c>
      <c r="D24" s="333"/>
      <c r="E24" s="181" t="s">
        <v>2</v>
      </c>
      <c r="F24" s="181" t="s">
        <v>2</v>
      </c>
      <c r="G24" s="181" t="s">
        <v>2</v>
      </c>
      <c r="H24" s="181" t="s">
        <v>2</v>
      </c>
      <c r="I24" s="181" t="s">
        <v>2</v>
      </c>
      <c r="J24" s="181" t="s">
        <v>2</v>
      </c>
      <c r="K24" s="181" t="s">
        <v>2</v>
      </c>
      <c r="L24" s="181" t="s">
        <v>2</v>
      </c>
      <c r="M24" s="181" t="s">
        <v>2</v>
      </c>
      <c r="N24" s="181" t="s">
        <v>2</v>
      </c>
      <c r="O24" s="181" t="s">
        <v>2</v>
      </c>
      <c r="P24" s="181" t="s">
        <v>2</v>
      </c>
      <c r="Q24" s="181" t="s">
        <v>2</v>
      </c>
      <c r="R24" s="181" t="s">
        <v>2</v>
      </c>
      <c r="S24" s="181" t="s">
        <v>2</v>
      </c>
      <c r="T24" s="181" t="s">
        <v>2</v>
      </c>
      <c r="U24" s="181" t="s">
        <v>2</v>
      </c>
      <c r="V24" s="181" t="s">
        <v>2</v>
      </c>
    </row>
    <row r="25" spans="2:22" x14ac:dyDescent="0.25">
      <c r="B25" s="180" t="s">
        <v>2</v>
      </c>
      <c r="C25" s="522" t="s">
        <v>2</v>
      </c>
      <c r="D25" s="333"/>
      <c r="E25" s="181" t="s">
        <v>2</v>
      </c>
      <c r="F25" s="181" t="s">
        <v>2</v>
      </c>
      <c r="G25" s="181" t="s">
        <v>2</v>
      </c>
      <c r="H25" s="181" t="s">
        <v>2</v>
      </c>
      <c r="I25" s="181" t="s">
        <v>2</v>
      </c>
      <c r="J25" s="181" t="s">
        <v>2</v>
      </c>
      <c r="K25" s="181" t="s">
        <v>2</v>
      </c>
      <c r="L25" s="181" t="s">
        <v>2</v>
      </c>
      <c r="M25" s="181" t="s">
        <v>2</v>
      </c>
      <c r="N25" s="181" t="s">
        <v>2</v>
      </c>
      <c r="O25" s="181" t="s">
        <v>2</v>
      </c>
      <c r="P25" s="181" t="s">
        <v>2</v>
      </c>
      <c r="Q25" s="181" t="s">
        <v>2</v>
      </c>
      <c r="R25" s="181" t="s">
        <v>2</v>
      </c>
      <c r="S25" s="181" t="s">
        <v>2</v>
      </c>
      <c r="T25" s="181" t="s">
        <v>2</v>
      </c>
      <c r="U25" s="181" t="s">
        <v>2</v>
      </c>
      <c r="V25" s="181" t="s">
        <v>2</v>
      </c>
    </row>
    <row r="26" spans="2:22" x14ac:dyDescent="0.25">
      <c r="B26" s="235" t="s">
        <v>2</v>
      </c>
      <c r="C26" s="623" t="s">
        <v>2</v>
      </c>
      <c r="D26" s="333"/>
      <c r="E26" s="629" t="s">
        <v>881</v>
      </c>
      <c r="F26" s="509"/>
      <c r="G26" s="509"/>
      <c r="H26" s="510"/>
      <c r="I26" s="521" t="s">
        <v>700</v>
      </c>
      <c r="J26" s="378"/>
      <c r="K26" s="378"/>
      <c r="L26" s="378"/>
      <c r="M26" s="378"/>
      <c r="N26" s="374"/>
      <c r="O26" s="521" t="s">
        <v>108</v>
      </c>
      <c r="P26" s="378"/>
      <c r="Q26" s="378"/>
      <c r="R26" s="374"/>
      <c r="S26" s="521" t="s">
        <v>701</v>
      </c>
      <c r="T26" s="378"/>
      <c r="U26" s="378"/>
      <c r="V26" s="374"/>
    </row>
    <row r="27" spans="2:22" ht="18" customHeight="1" x14ac:dyDescent="0.25">
      <c r="C27" s="623" t="s">
        <v>2</v>
      </c>
      <c r="D27" s="333"/>
      <c r="E27" s="624" t="s">
        <v>2</v>
      </c>
      <c r="F27" s="333"/>
      <c r="G27" s="333"/>
      <c r="H27" s="345"/>
      <c r="I27" s="521" t="s">
        <v>702</v>
      </c>
      <c r="J27" s="374"/>
      <c r="K27" s="521" t="s">
        <v>703</v>
      </c>
      <c r="L27" s="374"/>
      <c r="M27" s="521" t="s">
        <v>704</v>
      </c>
      <c r="N27" s="374"/>
      <c r="O27" s="521" t="s">
        <v>705</v>
      </c>
      <c r="P27" s="374"/>
      <c r="Q27" s="521" t="s">
        <v>706</v>
      </c>
      <c r="R27" s="374"/>
      <c r="S27" s="521" t="s">
        <v>707</v>
      </c>
      <c r="T27" s="374"/>
      <c r="U27" s="521" t="s">
        <v>708</v>
      </c>
      <c r="V27" s="374"/>
    </row>
    <row r="28" spans="2:22" ht="60" x14ac:dyDescent="0.25">
      <c r="B28" s="376" t="s">
        <v>905</v>
      </c>
      <c r="C28" s="378"/>
      <c r="D28" s="374"/>
      <c r="E28" s="37" t="s">
        <v>710</v>
      </c>
      <c r="F28" s="37" t="s">
        <v>110</v>
      </c>
      <c r="G28" s="37" t="s">
        <v>111</v>
      </c>
      <c r="H28" s="37" t="s">
        <v>722</v>
      </c>
      <c r="I28" s="182" t="s">
        <v>710</v>
      </c>
      <c r="J28" s="182" t="s">
        <v>111</v>
      </c>
      <c r="K28" s="182" t="s">
        <v>710</v>
      </c>
      <c r="L28" s="182" t="s">
        <v>111</v>
      </c>
      <c r="M28" s="182" t="s">
        <v>710</v>
      </c>
      <c r="N28" s="182" t="s">
        <v>111</v>
      </c>
      <c r="O28" s="182" t="s">
        <v>710</v>
      </c>
      <c r="P28" s="182" t="s">
        <v>111</v>
      </c>
      <c r="Q28" s="182" t="s">
        <v>710</v>
      </c>
      <c r="R28" s="182" t="s">
        <v>111</v>
      </c>
      <c r="S28" s="182" t="s">
        <v>710</v>
      </c>
      <c r="T28" s="182" t="s">
        <v>111</v>
      </c>
      <c r="U28" s="182" t="s">
        <v>710</v>
      </c>
      <c r="V28" s="182" t="s">
        <v>111</v>
      </c>
    </row>
    <row r="29" spans="2:22" x14ac:dyDescent="0.25">
      <c r="B29" s="89" t="s">
        <v>894</v>
      </c>
      <c r="C29" s="548" t="s">
        <v>2</v>
      </c>
      <c r="D29" s="333"/>
      <c r="E29" s="215">
        <v>8931</v>
      </c>
      <c r="F29" s="218">
        <v>2.0540478380864799E-2</v>
      </c>
      <c r="G29" s="217">
        <v>15195389.92</v>
      </c>
      <c r="H29" s="218">
        <v>2.3454358528925E-3</v>
      </c>
      <c r="I29" s="204">
        <v>8724</v>
      </c>
      <c r="J29" s="203">
        <v>14722422.109999999</v>
      </c>
      <c r="K29" s="204">
        <v>207</v>
      </c>
      <c r="L29" s="203">
        <v>472967.81</v>
      </c>
      <c r="M29" s="204">
        <v>0</v>
      </c>
      <c r="N29" s="203">
        <v>0</v>
      </c>
      <c r="O29" s="238">
        <v>141</v>
      </c>
      <c r="P29" s="217">
        <v>197628.46</v>
      </c>
      <c r="Q29" s="238">
        <v>8790</v>
      </c>
      <c r="R29" s="217">
        <v>14997761.460000001</v>
      </c>
      <c r="S29" s="238">
        <v>8769</v>
      </c>
      <c r="T29" s="217">
        <v>14960270.189999999</v>
      </c>
      <c r="U29" s="238">
        <v>162</v>
      </c>
      <c r="V29" s="217">
        <v>235119.73</v>
      </c>
    </row>
    <row r="30" spans="2:22" x14ac:dyDescent="0.25">
      <c r="B30" s="205" t="s">
        <v>895</v>
      </c>
      <c r="C30" s="555" t="s">
        <v>2</v>
      </c>
      <c r="D30" s="333"/>
      <c r="E30" s="219">
        <v>34127</v>
      </c>
      <c r="F30" s="40">
        <v>7.8488960441582295E-2</v>
      </c>
      <c r="G30" s="41">
        <v>145927116.37</v>
      </c>
      <c r="H30" s="40">
        <v>2.2524113724316602E-2</v>
      </c>
      <c r="I30" s="208">
        <v>21675</v>
      </c>
      <c r="J30" s="209">
        <v>85975369.640000001</v>
      </c>
      <c r="K30" s="208">
        <v>12441</v>
      </c>
      <c r="L30" s="209">
        <v>59894358.700000003</v>
      </c>
      <c r="M30" s="208">
        <v>11</v>
      </c>
      <c r="N30" s="209">
        <v>57388.03</v>
      </c>
      <c r="O30" s="236">
        <v>1302</v>
      </c>
      <c r="P30" s="237">
        <v>3279609.07</v>
      </c>
      <c r="Q30" s="236">
        <v>32825</v>
      </c>
      <c r="R30" s="237">
        <v>142647507.30000001</v>
      </c>
      <c r="S30" s="236">
        <v>33420</v>
      </c>
      <c r="T30" s="237">
        <v>143762024.66999999</v>
      </c>
      <c r="U30" s="236">
        <v>707</v>
      </c>
      <c r="V30" s="237">
        <v>2165091.7000000002</v>
      </c>
    </row>
    <row r="31" spans="2:22" x14ac:dyDescent="0.25">
      <c r="B31" s="89" t="s">
        <v>896</v>
      </c>
      <c r="C31" s="548" t="s">
        <v>2</v>
      </c>
      <c r="D31" s="333"/>
      <c r="E31" s="215">
        <v>74556</v>
      </c>
      <c r="F31" s="218">
        <v>0.171471941122355</v>
      </c>
      <c r="G31" s="217">
        <v>607236998.98000002</v>
      </c>
      <c r="H31" s="218">
        <v>9.3728126498154402E-2</v>
      </c>
      <c r="I31" s="204">
        <v>18453</v>
      </c>
      <c r="J31" s="203">
        <v>134656790.75</v>
      </c>
      <c r="K31" s="204">
        <v>56060</v>
      </c>
      <c r="L31" s="203">
        <v>472147584.50999999</v>
      </c>
      <c r="M31" s="204">
        <v>43</v>
      </c>
      <c r="N31" s="203">
        <v>432623.72</v>
      </c>
      <c r="O31" s="238">
        <v>19803</v>
      </c>
      <c r="P31" s="217">
        <v>144549807.62</v>
      </c>
      <c r="Q31" s="238">
        <v>54753</v>
      </c>
      <c r="R31" s="217">
        <v>462687191.36000001</v>
      </c>
      <c r="S31" s="238">
        <v>72853</v>
      </c>
      <c r="T31" s="217">
        <v>597992944.10000002</v>
      </c>
      <c r="U31" s="238">
        <v>1703</v>
      </c>
      <c r="V31" s="217">
        <v>9244054.8800000008</v>
      </c>
    </row>
    <row r="32" spans="2:22" x14ac:dyDescent="0.25">
      <c r="B32" s="205" t="s">
        <v>897</v>
      </c>
      <c r="C32" s="555" t="s">
        <v>2</v>
      </c>
      <c r="D32" s="333"/>
      <c r="E32" s="219">
        <v>106581</v>
      </c>
      <c r="F32" s="40">
        <v>0.245126494940202</v>
      </c>
      <c r="G32" s="41">
        <v>1254945443.04</v>
      </c>
      <c r="H32" s="40">
        <v>0.19370309357155899</v>
      </c>
      <c r="I32" s="208">
        <v>9988</v>
      </c>
      <c r="J32" s="209">
        <v>101200813.84</v>
      </c>
      <c r="K32" s="208">
        <v>96483</v>
      </c>
      <c r="L32" s="209">
        <v>1152321808.71</v>
      </c>
      <c r="M32" s="208">
        <v>110</v>
      </c>
      <c r="N32" s="209">
        <v>1422820.49</v>
      </c>
      <c r="O32" s="236">
        <v>52489</v>
      </c>
      <c r="P32" s="237">
        <v>576205221.83000004</v>
      </c>
      <c r="Q32" s="236">
        <v>54092</v>
      </c>
      <c r="R32" s="237">
        <v>678740221.21000004</v>
      </c>
      <c r="S32" s="236">
        <v>103954</v>
      </c>
      <c r="T32" s="237">
        <v>1234208790.0699999</v>
      </c>
      <c r="U32" s="236">
        <v>2627</v>
      </c>
      <c r="V32" s="237">
        <v>20736652.969999999</v>
      </c>
    </row>
    <row r="33" spans="2:22" x14ac:dyDescent="0.25">
      <c r="B33" s="89" t="s">
        <v>898</v>
      </c>
      <c r="C33" s="548" t="s">
        <v>2</v>
      </c>
      <c r="D33" s="333"/>
      <c r="E33" s="215">
        <v>88332</v>
      </c>
      <c r="F33" s="218">
        <v>0.20315547378104901</v>
      </c>
      <c r="G33" s="217">
        <v>1327279763.74</v>
      </c>
      <c r="H33" s="218">
        <v>0.20486802649250399</v>
      </c>
      <c r="I33" s="204">
        <v>4809</v>
      </c>
      <c r="J33" s="203">
        <v>60455347.259999998</v>
      </c>
      <c r="K33" s="204">
        <v>83257</v>
      </c>
      <c r="L33" s="203">
        <v>1262153071.21</v>
      </c>
      <c r="M33" s="204">
        <v>266</v>
      </c>
      <c r="N33" s="203">
        <v>4671345.2699999996</v>
      </c>
      <c r="O33" s="238">
        <v>55693</v>
      </c>
      <c r="P33" s="217">
        <v>804085145.19000006</v>
      </c>
      <c r="Q33" s="238">
        <v>32639</v>
      </c>
      <c r="R33" s="217">
        <v>523194618.55000001</v>
      </c>
      <c r="S33" s="238">
        <v>85854</v>
      </c>
      <c r="T33" s="217">
        <v>1298459985.23</v>
      </c>
      <c r="U33" s="238">
        <v>2478</v>
      </c>
      <c r="V33" s="217">
        <v>28819778.510000002</v>
      </c>
    </row>
    <row r="34" spans="2:22" x14ac:dyDescent="0.25">
      <c r="B34" s="205" t="s">
        <v>906</v>
      </c>
      <c r="C34" s="555" t="s">
        <v>2</v>
      </c>
      <c r="D34" s="333"/>
      <c r="E34" s="219">
        <v>55340</v>
      </c>
      <c r="F34" s="40">
        <v>0.12727690892364299</v>
      </c>
      <c r="G34" s="41">
        <v>1028940162.11</v>
      </c>
      <c r="H34" s="40">
        <v>0.15881877065342301</v>
      </c>
      <c r="I34" s="208">
        <v>2704</v>
      </c>
      <c r="J34" s="209">
        <v>41200536.549999997</v>
      </c>
      <c r="K34" s="208">
        <v>52282</v>
      </c>
      <c r="L34" s="209">
        <v>980395265.21000004</v>
      </c>
      <c r="M34" s="208">
        <v>354</v>
      </c>
      <c r="N34" s="209">
        <v>7344360.3499999996</v>
      </c>
      <c r="O34" s="236">
        <v>38686</v>
      </c>
      <c r="P34" s="237">
        <v>696951179.51999998</v>
      </c>
      <c r="Q34" s="236">
        <v>16654</v>
      </c>
      <c r="R34" s="237">
        <v>331988982.58999997</v>
      </c>
      <c r="S34" s="236">
        <v>52951</v>
      </c>
      <c r="T34" s="237">
        <v>991444155.46000004</v>
      </c>
      <c r="U34" s="236">
        <v>2389</v>
      </c>
      <c r="V34" s="237">
        <v>37496006.649999999</v>
      </c>
    </row>
    <row r="35" spans="2:22" x14ac:dyDescent="0.25">
      <c r="B35" s="89" t="s">
        <v>900</v>
      </c>
      <c r="C35" s="548" t="s">
        <v>2</v>
      </c>
      <c r="D35" s="333"/>
      <c r="E35" s="215">
        <v>66933</v>
      </c>
      <c r="F35" s="218">
        <v>0.153939742410304</v>
      </c>
      <c r="G35" s="217">
        <v>2099181376.22</v>
      </c>
      <c r="H35" s="218">
        <v>0.32401243320715101</v>
      </c>
      <c r="I35" s="204">
        <v>3332</v>
      </c>
      <c r="J35" s="203">
        <v>88142023.909999996</v>
      </c>
      <c r="K35" s="204">
        <v>62968</v>
      </c>
      <c r="L35" s="203">
        <v>1992204965.9200001</v>
      </c>
      <c r="M35" s="204">
        <v>633</v>
      </c>
      <c r="N35" s="203">
        <v>18834386.390000001</v>
      </c>
      <c r="O35" s="238">
        <v>47203</v>
      </c>
      <c r="P35" s="217">
        <v>1407990546.9200001</v>
      </c>
      <c r="Q35" s="238">
        <v>19730</v>
      </c>
      <c r="R35" s="217">
        <v>691190829.29999995</v>
      </c>
      <c r="S35" s="238">
        <v>61043</v>
      </c>
      <c r="T35" s="217">
        <v>1873112843.28</v>
      </c>
      <c r="U35" s="238">
        <v>5890</v>
      </c>
      <c r="V35" s="217">
        <v>226068532.94</v>
      </c>
    </row>
    <row r="36" spans="2:22" x14ac:dyDescent="0.25">
      <c r="B36" s="210" t="s">
        <v>115</v>
      </c>
      <c r="C36" s="542" t="s">
        <v>2</v>
      </c>
      <c r="D36" s="378"/>
      <c r="E36" s="221">
        <v>434800</v>
      </c>
      <c r="F36" s="222">
        <v>1</v>
      </c>
      <c r="G36" s="223">
        <v>6478706250.3800001</v>
      </c>
      <c r="H36" s="222">
        <v>1</v>
      </c>
      <c r="I36" s="213">
        <v>69685</v>
      </c>
      <c r="J36" s="214">
        <v>526353304.06</v>
      </c>
      <c r="K36" s="213">
        <v>363698</v>
      </c>
      <c r="L36" s="214">
        <v>5919590022.0699997</v>
      </c>
      <c r="M36" s="213">
        <v>1417</v>
      </c>
      <c r="N36" s="214">
        <v>32762924.25</v>
      </c>
      <c r="O36" s="239">
        <v>215317</v>
      </c>
      <c r="P36" s="240">
        <v>3633259138.6100001</v>
      </c>
      <c r="Q36" s="239">
        <v>219483</v>
      </c>
      <c r="R36" s="240">
        <v>2845447111.77</v>
      </c>
      <c r="S36" s="239">
        <v>418844</v>
      </c>
      <c r="T36" s="240">
        <v>6153941013</v>
      </c>
      <c r="U36" s="239">
        <v>15956</v>
      </c>
      <c r="V36" s="240">
        <v>324765237.38</v>
      </c>
    </row>
    <row r="37" spans="2:22" x14ac:dyDescent="0.25">
      <c r="B37" s="180" t="s">
        <v>2</v>
      </c>
      <c r="C37" s="522" t="s">
        <v>2</v>
      </c>
      <c r="D37" s="333"/>
      <c r="E37" s="181" t="s">
        <v>2</v>
      </c>
      <c r="F37" s="181" t="s">
        <v>2</v>
      </c>
      <c r="G37" s="181" t="s">
        <v>2</v>
      </c>
      <c r="H37" s="181" t="s">
        <v>2</v>
      </c>
      <c r="I37" s="181" t="s">
        <v>2</v>
      </c>
      <c r="J37" s="181" t="s">
        <v>2</v>
      </c>
      <c r="K37" s="181" t="s">
        <v>2</v>
      </c>
      <c r="L37" s="181" t="s">
        <v>2</v>
      </c>
      <c r="M37" s="181" t="s">
        <v>2</v>
      </c>
      <c r="N37" s="181" t="s">
        <v>2</v>
      </c>
      <c r="O37" s="181" t="s">
        <v>2</v>
      </c>
      <c r="P37" s="181" t="s">
        <v>2</v>
      </c>
      <c r="Q37" s="181" t="s">
        <v>2</v>
      </c>
      <c r="R37" s="181" t="s">
        <v>2</v>
      </c>
      <c r="S37" s="181" t="s">
        <v>2</v>
      </c>
      <c r="T37" s="181" t="s">
        <v>2</v>
      </c>
      <c r="U37" s="181" t="s">
        <v>2</v>
      </c>
      <c r="V37" s="181" t="s">
        <v>2</v>
      </c>
    </row>
    <row r="38" spans="2:22" x14ac:dyDescent="0.25">
      <c r="B38" s="626" t="s">
        <v>901</v>
      </c>
      <c r="C38" s="378"/>
      <c r="D38" s="378"/>
      <c r="E38" s="242" t="s">
        <v>2</v>
      </c>
      <c r="F38" s="181" t="s">
        <v>2</v>
      </c>
      <c r="G38" s="181" t="s">
        <v>2</v>
      </c>
      <c r="H38" s="181" t="s">
        <v>2</v>
      </c>
      <c r="I38" s="181" t="s">
        <v>2</v>
      </c>
      <c r="J38" s="181" t="s">
        <v>2</v>
      </c>
      <c r="K38" s="181" t="s">
        <v>2</v>
      </c>
      <c r="L38" s="181" t="s">
        <v>2</v>
      </c>
      <c r="M38" s="181" t="s">
        <v>2</v>
      </c>
      <c r="N38" s="181" t="s">
        <v>2</v>
      </c>
      <c r="O38" s="181" t="s">
        <v>2</v>
      </c>
      <c r="P38" s="181" t="s">
        <v>2</v>
      </c>
      <c r="Q38" s="181" t="s">
        <v>2</v>
      </c>
      <c r="R38" s="181" t="s">
        <v>2</v>
      </c>
      <c r="S38" s="181" t="s">
        <v>2</v>
      </c>
      <c r="T38" s="181" t="s">
        <v>2</v>
      </c>
      <c r="U38" s="181" t="s">
        <v>2</v>
      </c>
      <c r="V38" s="181" t="s">
        <v>2</v>
      </c>
    </row>
    <row r="39" spans="2:22" x14ac:dyDescent="0.25">
      <c r="B39" s="627" t="s">
        <v>907</v>
      </c>
      <c r="C39" s="378"/>
      <c r="D39" s="378"/>
      <c r="E39" s="51">
        <v>1000</v>
      </c>
      <c r="F39" s="181" t="s">
        <v>2</v>
      </c>
      <c r="G39" s="181" t="s">
        <v>2</v>
      </c>
      <c r="H39" s="181" t="s">
        <v>2</v>
      </c>
      <c r="I39" s="181" t="s">
        <v>2</v>
      </c>
      <c r="J39" s="181" t="s">
        <v>2</v>
      </c>
      <c r="K39" s="181" t="s">
        <v>2</v>
      </c>
      <c r="L39" s="181" t="s">
        <v>2</v>
      </c>
      <c r="M39" s="181" t="s">
        <v>2</v>
      </c>
      <c r="N39" s="181" t="s">
        <v>2</v>
      </c>
      <c r="O39" s="181" t="s">
        <v>2</v>
      </c>
      <c r="P39" s="181" t="s">
        <v>2</v>
      </c>
      <c r="Q39" s="181" t="s">
        <v>2</v>
      </c>
      <c r="R39" s="181" t="s">
        <v>2</v>
      </c>
      <c r="S39" s="181" t="s">
        <v>2</v>
      </c>
      <c r="T39" s="181" t="s">
        <v>2</v>
      </c>
      <c r="U39" s="181" t="s">
        <v>2</v>
      </c>
      <c r="V39" s="181" t="s">
        <v>2</v>
      </c>
    </row>
    <row r="40" spans="2:22" x14ac:dyDescent="0.25">
      <c r="B40" s="628" t="s">
        <v>908</v>
      </c>
      <c r="C40" s="378"/>
      <c r="D40" s="378"/>
      <c r="E40" s="54">
        <v>383021.6</v>
      </c>
      <c r="F40" s="181" t="s">
        <v>2</v>
      </c>
      <c r="G40" s="181" t="s">
        <v>2</v>
      </c>
      <c r="H40" s="181" t="s">
        <v>2</v>
      </c>
      <c r="I40" s="181" t="s">
        <v>2</v>
      </c>
      <c r="J40" s="181" t="s">
        <v>2</v>
      </c>
      <c r="K40" s="181" t="s">
        <v>2</v>
      </c>
      <c r="L40" s="181" t="s">
        <v>2</v>
      </c>
      <c r="M40" s="181" t="s">
        <v>2</v>
      </c>
      <c r="N40" s="181" t="s">
        <v>2</v>
      </c>
      <c r="O40" s="181" t="s">
        <v>2</v>
      </c>
      <c r="P40" s="181" t="s">
        <v>2</v>
      </c>
      <c r="Q40" s="181" t="s">
        <v>2</v>
      </c>
      <c r="R40" s="181" t="s">
        <v>2</v>
      </c>
      <c r="S40" s="181" t="s">
        <v>2</v>
      </c>
      <c r="T40" s="181" t="s">
        <v>2</v>
      </c>
      <c r="U40" s="181" t="s">
        <v>2</v>
      </c>
      <c r="V40" s="181" t="s">
        <v>2</v>
      </c>
    </row>
    <row r="41" spans="2:22" x14ac:dyDescent="0.25">
      <c r="B41" s="627" t="s">
        <v>909</v>
      </c>
      <c r="C41" s="378"/>
      <c r="D41" s="378"/>
      <c r="E41" s="51">
        <v>22034.153643518199</v>
      </c>
      <c r="F41" s="181" t="s">
        <v>2</v>
      </c>
      <c r="G41" s="181" t="s">
        <v>2</v>
      </c>
      <c r="H41" s="181" t="s">
        <v>2</v>
      </c>
      <c r="I41" s="181" t="s">
        <v>2</v>
      </c>
      <c r="J41" s="181" t="s">
        <v>2</v>
      </c>
      <c r="K41" s="181" t="s">
        <v>2</v>
      </c>
      <c r="L41" s="181" t="s">
        <v>2</v>
      </c>
      <c r="M41" s="181" t="s">
        <v>2</v>
      </c>
      <c r="N41" s="181" t="s">
        <v>2</v>
      </c>
      <c r="O41" s="181" t="s">
        <v>2</v>
      </c>
      <c r="P41" s="181" t="s">
        <v>2</v>
      </c>
      <c r="Q41" s="181" t="s">
        <v>2</v>
      </c>
      <c r="R41" s="181" t="s">
        <v>2</v>
      </c>
      <c r="S41" s="181" t="s">
        <v>2</v>
      </c>
      <c r="T41" s="181" t="s">
        <v>2</v>
      </c>
      <c r="U41" s="181" t="s">
        <v>2</v>
      </c>
      <c r="V41" s="181" t="s">
        <v>2</v>
      </c>
    </row>
    <row r="42" spans="2:22" x14ac:dyDescent="0.25">
      <c r="B42" s="241" t="s">
        <v>2</v>
      </c>
      <c r="C42" s="620" t="s">
        <v>2</v>
      </c>
      <c r="D42" s="333"/>
      <c r="E42" s="181" t="s">
        <v>2</v>
      </c>
      <c r="F42" s="181" t="s">
        <v>2</v>
      </c>
      <c r="G42" s="181" t="s">
        <v>2</v>
      </c>
      <c r="H42" s="181" t="s">
        <v>2</v>
      </c>
      <c r="I42" s="181" t="s">
        <v>2</v>
      </c>
      <c r="J42" s="181" t="s">
        <v>2</v>
      </c>
      <c r="K42" s="181" t="s">
        <v>2</v>
      </c>
      <c r="L42" s="181" t="s">
        <v>2</v>
      </c>
      <c r="M42" s="181" t="s">
        <v>2</v>
      </c>
      <c r="N42" s="181" t="s">
        <v>2</v>
      </c>
      <c r="O42" s="181" t="s">
        <v>2</v>
      </c>
      <c r="P42" s="181" t="s">
        <v>2</v>
      </c>
      <c r="Q42" s="181" t="s">
        <v>2</v>
      </c>
      <c r="R42" s="181" t="s">
        <v>2</v>
      </c>
      <c r="S42" s="181" t="s">
        <v>2</v>
      </c>
      <c r="T42" s="181" t="s">
        <v>2</v>
      </c>
      <c r="U42" s="181" t="s">
        <v>2</v>
      </c>
      <c r="V42" s="181" t="s">
        <v>2</v>
      </c>
    </row>
    <row r="43" spans="2:22" x14ac:dyDescent="0.25">
      <c r="B43" s="180" t="s">
        <v>2</v>
      </c>
      <c r="C43" s="522" t="s">
        <v>2</v>
      </c>
      <c r="D43" s="333"/>
      <c r="E43" s="181" t="s">
        <v>2</v>
      </c>
      <c r="F43" s="181" t="s">
        <v>2</v>
      </c>
      <c r="G43" s="181" t="s">
        <v>2</v>
      </c>
      <c r="H43" s="181" t="s">
        <v>2</v>
      </c>
      <c r="I43" s="181" t="s">
        <v>2</v>
      </c>
      <c r="J43" s="181" t="s">
        <v>2</v>
      </c>
      <c r="K43" s="181" t="s">
        <v>2</v>
      </c>
      <c r="L43" s="181" t="s">
        <v>2</v>
      </c>
      <c r="M43" s="181" t="s">
        <v>2</v>
      </c>
      <c r="N43" s="181" t="s">
        <v>2</v>
      </c>
      <c r="O43" s="181" t="s">
        <v>2</v>
      </c>
      <c r="P43" s="181" t="s">
        <v>2</v>
      </c>
      <c r="Q43" s="181" t="s">
        <v>2</v>
      </c>
      <c r="R43" s="181" t="s">
        <v>2</v>
      </c>
      <c r="S43" s="181" t="s">
        <v>2</v>
      </c>
      <c r="T43" s="181" t="s">
        <v>2</v>
      </c>
      <c r="U43" s="181" t="s">
        <v>2</v>
      </c>
      <c r="V43" s="181" t="s">
        <v>2</v>
      </c>
    </row>
    <row r="44" spans="2:22" x14ac:dyDescent="0.25">
      <c r="B44" s="235" t="s">
        <v>2</v>
      </c>
      <c r="C44" s="623" t="s">
        <v>2</v>
      </c>
      <c r="D44" s="333"/>
      <c r="E44" s="629" t="s">
        <v>881</v>
      </c>
      <c r="F44" s="509"/>
      <c r="G44" s="509"/>
      <c r="H44" s="510"/>
      <c r="I44" s="521" t="s">
        <v>700</v>
      </c>
      <c r="J44" s="378"/>
      <c r="K44" s="378"/>
      <c r="L44" s="378"/>
      <c r="M44" s="378"/>
      <c r="N44" s="374"/>
      <c r="O44" s="521" t="s">
        <v>108</v>
      </c>
      <c r="P44" s="378"/>
      <c r="Q44" s="378"/>
      <c r="R44" s="374"/>
      <c r="S44" s="521" t="s">
        <v>701</v>
      </c>
      <c r="T44" s="378"/>
      <c r="U44" s="378"/>
      <c r="V44" s="374"/>
    </row>
    <row r="45" spans="2:22" ht="18" customHeight="1" x14ac:dyDescent="0.25">
      <c r="C45" s="623" t="s">
        <v>2</v>
      </c>
      <c r="D45" s="333"/>
      <c r="E45" s="624" t="s">
        <v>2</v>
      </c>
      <c r="F45" s="333"/>
      <c r="G45" s="333"/>
      <c r="H45" s="345"/>
      <c r="I45" s="521" t="s">
        <v>702</v>
      </c>
      <c r="J45" s="374"/>
      <c r="K45" s="521" t="s">
        <v>703</v>
      </c>
      <c r="L45" s="374"/>
      <c r="M45" s="521" t="s">
        <v>704</v>
      </c>
      <c r="N45" s="374"/>
      <c r="O45" s="521" t="s">
        <v>705</v>
      </c>
      <c r="P45" s="374"/>
      <c r="Q45" s="521" t="s">
        <v>706</v>
      </c>
      <c r="R45" s="374"/>
      <c r="S45" s="521" t="s">
        <v>707</v>
      </c>
      <c r="T45" s="374"/>
      <c r="U45" s="521" t="s">
        <v>708</v>
      </c>
      <c r="V45" s="374"/>
    </row>
    <row r="46" spans="2:22" ht="60" x14ac:dyDescent="0.25">
      <c r="B46" s="376" t="s">
        <v>910</v>
      </c>
      <c r="C46" s="378"/>
      <c r="D46" s="374"/>
      <c r="E46" s="37" t="s">
        <v>710</v>
      </c>
      <c r="F46" s="37" t="s">
        <v>110</v>
      </c>
      <c r="G46" s="37" t="s">
        <v>111</v>
      </c>
      <c r="H46" s="37" t="s">
        <v>722</v>
      </c>
      <c r="I46" s="182" t="s">
        <v>710</v>
      </c>
      <c r="J46" s="182" t="s">
        <v>111</v>
      </c>
      <c r="K46" s="182" t="s">
        <v>710</v>
      </c>
      <c r="L46" s="182" t="s">
        <v>111</v>
      </c>
      <c r="M46" s="182" t="s">
        <v>710</v>
      </c>
      <c r="N46" s="182" t="s">
        <v>111</v>
      </c>
      <c r="O46" s="182" t="s">
        <v>710</v>
      </c>
      <c r="P46" s="182" t="s">
        <v>111</v>
      </c>
      <c r="Q46" s="182" t="s">
        <v>710</v>
      </c>
      <c r="R46" s="182" t="s">
        <v>111</v>
      </c>
      <c r="S46" s="182" t="s">
        <v>710</v>
      </c>
      <c r="T46" s="182" t="s">
        <v>111</v>
      </c>
      <c r="U46" s="182" t="s">
        <v>710</v>
      </c>
      <c r="V46" s="182" t="s">
        <v>111</v>
      </c>
    </row>
    <row r="47" spans="2:22" x14ac:dyDescent="0.25">
      <c r="B47" s="205" t="s">
        <v>894</v>
      </c>
      <c r="C47" s="555" t="s">
        <v>2</v>
      </c>
      <c r="D47" s="333"/>
      <c r="E47" s="219">
        <v>82202</v>
      </c>
      <c r="F47" s="40">
        <v>0.189057037718491</v>
      </c>
      <c r="G47" s="41">
        <v>79851087.459999993</v>
      </c>
      <c r="H47" s="40">
        <v>1.23251594336935E-2</v>
      </c>
      <c r="I47" s="208">
        <v>31536</v>
      </c>
      <c r="J47" s="209">
        <v>63859613.829999998</v>
      </c>
      <c r="K47" s="208">
        <v>50597</v>
      </c>
      <c r="L47" s="209">
        <v>15976567.550000001</v>
      </c>
      <c r="M47" s="208">
        <v>69</v>
      </c>
      <c r="N47" s="209">
        <v>14906.08</v>
      </c>
      <c r="O47" s="236">
        <v>31112</v>
      </c>
      <c r="P47" s="237">
        <v>6047767.4900000002</v>
      </c>
      <c r="Q47" s="236">
        <v>51090</v>
      </c>
      <c r="R47" s="237">
        <v>73803319.969999999</v>
      </c>
      <c r="S47" s="236">
        <v>78575</v>
      </c>
      <c r="T47" s="237">
        <v>74523332.060000002</v>
      </c>
      <c r="U47" s="236">
        <v>3627</v>
      </c>
      <c r="V47" s="237">
        <v>5327755.4000000004</v>
      </c>
    </row>
    <row r="48" spans="2:22" x14ac:dyDescent="0.25">
      <c r="B48" s="89" t="s">
        <v>895</v>
      </c>
      <c r="C48" s="548" t="s">
        <v>2</v>
      </c>
      <c r="D48" s="333"/>
      <c r="E48" s="215">
        <v>57444</v>
      </c>
      <c r="F48" s="218">
        <v>0.13211591536338499</v>
      </c>
      <c r="G48" s="217">
        <v>446928946.44999999</v>
      </c>
      <c r="H48" s="218">
        <v>6.8984289328411205E-2</v>
      </c>
      <c r="I48" s="204">
        <v>19306</v>
      </c>
      <c r="J48" s="203">
        <v>142572812.30000001</v>
      </c>
      <c r="K48" s="204">
        <v>38104</v>
      </c>
      <c r="L48" s="203">
        <v>304104413.97000003</v>
      </c>
      <c r="M48" s="204">
        <v>34</v>
      </c>
      <c r="N48" s="203">
        <v>251720.18</v>
      </c>
      <c r="O48" s="238">
        <v>15558</v>
      </c>
      <c r="P48" s="217">
        <v>125143906.81999999</v>
      </c>
      <c r="Q48" s="238">
        <v>41886</v>
      </c>
      <c r="R48" s="217">
        <v>321785039.63</v>
      </c>
      <c r="S48" s="238">
        <v>55186</v>
      </c>
      <c r="T48" s="217">
        <v>430253047.99000001</v>
      </c>
      <c r="U48" s="238">
        <v>2258</v>
      </c>
      <c r="V48" s="217">
        <v>16675898.460000001</v>
      </c>
    </row>
    <row r="49" spans="2:22" x14ac:dyDescent="0.25">
      <c r="B49" s="205" t="s">
        <v>896</v>
      </c>
      <c r="C49" s="555" t="s">
        <v>2</v>
      </c>
      <c r="D49" s="333"/>
      <c r="E49" s="219">
        <v>96481</v>
      </c>
      <c r="F49" s="40">
        <v>0.22189742410303601</v>
      </c>
      <c r="G49" s="41">
        <v>1195028797.49</v>
      </c>
      <c r="H49" s="40">
        <v>0.18445485121661601</v>
      </c>
      <c r="I49" s="208">
        <v>10708</v>
      </c>
      <c r="J49" s="209">
        <v>130955505.63</v>
      </c>
      <c r="K49" s="208">
        <v>85656</v>
      </c>
      <c r="L49" s="209">
        <v>1062624055.23</v>
      </c>
      <c r="M49" s="208">
        <v>117</v>
      </c>
      <c r="N49" s="209">
        <v>1449236.63</v>
      </c>
      <c r="O49" s="236">
        <v>43582</v>
      </c>
      <c r="P49" s="237">
        <v>527806590.69999999</v>
      </c>
      <c r="Q49" s="236">
        <v>52899</v>
      </c>
      <c r="R49" s="237">
        <v>667222206.78999996</v>
      </c>
      <c r="S49" s="236">
        <v>94375</v>
      </c>
      <c r="T49" s="237">
        <v>1169446611.4100001</v>
      </c>
      <c r="U49" s="236">
        <v>2106</v>
      </c>
      <c r="V49" s="237">
        <v>25582186.079999998</v>
      </c>
    </row>
    <row r="50" spans="2:22" x14ac:dyDescent="0.25">
      <c r="B50" s="89" t="s">
        <v>897</v>
      </c>
      <c r="C50" s="548" t="s">
        <v>2</v>
      </c>
      <c r="D50" s="333"/>
      <c r="E50" s="215">
        <v>87959</v>
      </c>
      <c r="F50" s="218">
        <v>0.20229760809567601</v>
      </c>
      <c r="G50" s="217">
        <v>1490345826.3699999</v>
      </c>
      <c r="H50" s="218">
        <v>0.23003756749776799</v>
      </c>
      <c r="I50" s="204">
        <v>4413</v>
      </c>
      <c r="J50" s="203">
        <v>76114595.030000001</v>
      </c>
      <c r="K50" s="204">
        <v>83294</v>
      </c>
      <c r="L50" s="203">
        <v>1409937758.9100001</v>
      </c>
      <c r="M50" s="204">
        <v>252</v>
      </c>
      <c r="N50" s="203">
        <v>4293472.43</v>
      </c>
      <c r="O50" s="238">
        <v>50658</v>
      </c>
      <c r="P50" s="217">
        <v>839280990.54999995</v>
      </c>
      <c r="Q50" s="238">
        <v>37301</v>
      </c>
      <c r="R50" s="217">
        <v>651064835.82000005</v>
      </c>
      <c r="S50" s="238">
        <v>86104</v>
      </c>
      <c r="T50" s="217">
        <v>1458764672.8900001</v>
      </c>
      <c r="U50" s="238">
        <v>1855</v>
      </c>
      <c r="V50" s="217">
        <v>31581153.48</v>
      </c>
    </row>
    <row r="51" spans="2:22" x14ac:dyDescent="0.25">
      <c r="B51" s="205" t="s">
        <v>898</v>
      </c>
      <c r="C51" s="555" t="s">
        <v>2</v>
      </c>
      <c r="D51" s="333"/>
      <c r="E51" s="219">
        <v>52470</v>
      </c>
      <c r="F51" s="40">
        <v>0.120676172953082</v>
      </c>
      <c r="G51" s="41">
        <v>1132924203.6500001</v>
      </c>
      <c r="H51" s="40">
        <v>0.17486889509515099</v>
      </c>
      <c r="I51" s="208">
        <v>1797</v>
      </c>
      <c r="J51" s="209">
        <v>39881876.759999998</v>
      </c>
      <c r="K51" s="208">
        <v>50330</v>
      </c>
      <c r="L51" s="209">
        <v>1085632670.6800001</v>
      </c>
      <c r="M51" s="208">
        <v>343</v>
      </c>
      <c r="N51" s="209">
        <v>7409656.21</v>
      </c>
      <c r="O51" s="236">
        <v>34693</v>
      </c>
      <c r="P51" s="237">
        <v>733438367.62</v>
      </c>
      <c r="Q51" s="236">
        <v>17777</v>
      </c>
      <c r="R51" s="237">
        <v>399485836.02999997</v>
      </c>
      <c r="S51" s="236">
        <v>50845</v>
      </c>
      <c r="T51" s="237">
        <v>1097897988.01</v>
      </c>
      <c r="U51" s="236">
        <v>1625</v>
      </c>
      <c r="V51" s="237">
        <v>35026215.640000001</v>
      </c>
    </row>
    <row r="52" spans="2:22" x14ac:dyDescent="0.25">
      <c r="B52" s="89" t="s">
        <v>906</v>
      </c>
      <c r="C52" s="548" t="s">
        <v>2</v>
      </c>
      <c r="D52" s="333"/>
      <c r="E52" s="215">
        <v>25128</v>
      </c>
      <c r="F52" s="218">
        <v>5.7792088316467302E-2</v>
      </c>
      <c r="G52" s="217">
        <v>661942939.34000003</v>
      </c>
      <c r="H52" s="218">
        <v>0.102172087104763</v>
      </c>
      <c r="I52" s="204">
        <v>810</v>
      </c>
      <c r="J52" s="203">
        <v>21981305.41</v>
      </c>
      <c r="K52" s="204">
        <v>24028</v>
      </c>
      <c r="L52" s="203">
        <v>632405118.77999997</v>
      </c>
      <c r="M52" s="204">
        <v>290</v>
      </c>
      <c r="N52" s="203">
        <v>7556515.1500000004</v>
      </c>
      <c r="O52" s="238">
        <v>17476</v>
      </c>
      <c r="P52" s="217">
        <v>451139006.99000001</v>
      </c>
      <c r="Q52" s="238">
        <v>7652</v>
      </c>
      <c r="R52" s="217">
        <v>210803932.34999999</v>
      </c>
      <c r="S52" s="238">
        <v>24006</v>
      </c>
      <c r="T52" s="217">
        <v>632425269.66999996</v>
      </c>
      <c r="U52" s="238">
        <v>1122</v>
      </c>
      <c r="V52" s="217">
        <v>29517669.670000002</v>
      </c>
    </row>
    <row r="53" spans="2:22" x14ac:dyDescent="0.25">
      <c r="B53" s="205" t="s">
        <v>900</v>
      </c>
      <c r="C53" s="555" t="s">
        <v>2</v>
      </c>
      <c r="D53" s="333"/>
      <c r="E53" s="219">
        <v>33116</v>
      </c>
      <c r="F53" s="40">
        <v>7.6163753449861996E-2</v>
      </c>
      <c r="G53" s="41">
        <v>1471684449.6199999</v>
      </c>
      <c r="H53" s="40">
        <v>0.22715715032359701</v>
      </c>
      <c r="I53" s="208">
        <v>1115</v>
      </c>
      <c r="J53" s="209">
        <v>50987595.100000001</v>
      </c>
      <c r="K53" s="208">
        <v>31689</v>
      </c>
      <c r="L53" s="209">
        <v>1408909436.95</v>
      </c>
      <c r="M53" s="208">
        <v>312</v>
      </c>
      <c r="N53" s="209">
        <v>11787417.57</v>
      </c>
      <c r="O53" s="236">
        <v>22238</v>
      </c>
      <c r="P53" s="237">
        <v>950402508.44000006</v>
      </c>
      <c r="Q53" s="236">
        <v>10878</v>
      </c>
      <c r="R53" s="237">
        <v>521281941.18000001</v>
      </c>
      <c r="S53" s="236">
        <v>29753</v>
      </c>
      <c r="T53" s="237">
        <v>1290630090.97</v>
      </c>
      <c r="U53" s="236">
        <v>3363</v>
      </c>
      <c r="V53" s="237">
        <v>181054358.65000001</v>
      </c>
    </row>
    <row r="54" spans="2:22" x14ac:dyDescent="0.25">
      <c r="B54" s="210" t="s">
        <v>115</v>
      </c>
      <c r="C54" s="542" t="s">
        <v>2</v>
      </c>
      <c r="D54" s="378"/>
      <c r="E54" s="221">
        <v>434800</v>
      </c>
      <c r="F54" s="222">
        <v>1</v>
      </c>
      <c r="G54" s="223">
        <v>6478706250.3800001</v>
      </c>
      <c r="H54" s="222">
        <v>1</v>
      </c>
      <c r="I54" s="213">
        <v>69685</v>
      </c>
      <c r="J54" s="214">
        <v>526353304.06</v>
      </c>
      <c r="K54" s="213">
        <v>363698</v>
      </c>
      <c r="L54" s="214">
        <v>5919590022.0699997</v>
      </c>
      <c r="M54" s="213">
        <v>1417</v>
      </c>
      <c r="N54" s="214">
        <v>32762924.25</v>
      </c>
      <c r="O54" s="239">
        <v>215317</v>
      </c>
      <c r="P54" s="240">
        <v>3633259138.6100001</v>
      </c>
      <c r="Q54" s="239">
        <v>219483</v>
      </c>
      <c r="R54" s="240">
        <v>2845447111.77</v>
      </c>
      <c r="S54" s="239">
        <v>418844</v>
      </c>
      <c r="T54" s="240">
        <v>6153941013</v>
      </c>
      <c r="U54" s="239">
        <v>15956</v>
      </c>
      <c r="V54" s="240">
        <v>324765237.38</v>
      </c>
    </row>
    <row r="55" spans="2:22" x14ac:dyDescent="0.25">
      <c r="B55" s="180" t="s">
        <v>2</v>
      </c>
      <c r="C55" s="522" t="s">
        <v>2</v>
      </c>
      <c r="D55" s="333"/>
      <c r="E55" s="181" t="s">
        <v>2</v>
      </c>
      <c r="F55" s="181" t="s">
        <v>2</v>
      </c>
      <c r="G55" s="181" t="s">
        <v>2</v>
      </c>
      <c r="H55" s="181" t="s">
        <v>2</v>
      </c>
      <c r="I55" s="181" t="s">
        <v>2</v>
      </c>
      <c r="J55" s="181" t="s">
        <v>2</v>
      </c>
      <c r="K55" s="181" t="s">
        <v>2</v>
      </c>
      <c r="L55" s="181" t="s">
        <v>2</v>
      </c>
      <c r="M55" s="181" t="s">
        <v>2</v>
      </c>
      <c r="N55" s="181" t="s">
        <v>2</v>
      </c>
      <c r="O55" s="181" t="s">
        <v>2</v>
      </c>
      <c r="P55" s="181" t="s">
        <v>2</v>
      </c>
      <c r="Q55" s="181" t="s">
        <v>2</v>
      </c>
      <c r="R55" s="181" t="s">
        <v>2</v>
      </c>
      <c r="S55" s="181" t="s">
        <v>2</v>
      </c>
      <c r="T55" s="181" t="s">
        <v>2</v>
      </c>
      <c r="U55" s="181" t="s">
        <v>2</v>
      </c>
      <c r="V55" s="181" t="s">
        <v>2</v>
      </c>
    </row>
    <row r="56" spans="2:22" x14ac:dyDescent="0.25">
      <c r="B56" s="626" t="s">
        <v>901</v>
      </c>
      <c r="C56" s="378"/>
      <c r="D56" s="378"/>
      <c r="E56" s="242" t="s">
        <v>2</v>
      </c>
      <c r="F56" s="181" t="s">
        <v>2</v>
      </c>
      <c r="G56" s="181" t="s">
        <v>2</v>
      </c>
      <c r="H56" s="181" t="s">
        <v>2</v>
      </c>
      <c r="I56" s="181" t="s">
        <v>2</v>
      </c>
      <c r="J56" s="181" t="s">
        <v>2</v>
      </c>
      <c r="K56" s="181" t="s">
        <v>2</v>
      </c>
      <c r="L56" s="181" t="s">
        <v>2</v>
      </c>
      <c r="M56" s="181" t="s">
        <v>2</v>
      </c>
      <c r="N56" s="181" t="s">
        <v>2</v>
      </c>
      <c r="O56" s="181" t="s">
        <v>2</v>
      </c>
      <c r="P56" s="181" t="s">
        <v>2</v>
      </c>
      <c r="Q56" s="181" t="s">
        <v>2</v>
      </c>
      <c r="R56" s="181" t="s">
        <v>2</v>
      </c>
      <c r="S56" s="181" t="s">
        <v>2</v>
      </c>
      <c r="T56" s="181" t="s">
        <v>2</v>
      </c>
      <c r="U56" s="181" t="s">
        <v>2</v>
      </c>
      <c r="V56" s="181" t="s">
        <v>2</v>
      </c>
    </row>
    <row r="57" spans="2:22" x14ac:dyDescent="0.25">
      <c r="B57" s="627" t="s">
        <v>911</v>
      </c>
      <c r="C57" s="378"/>
      <c r="D57" s="378"/>
      <c r="E57" s="51">
        <v>0</v>
      </c>
      <c r="F57" s="181" t="s">
        <v>2</v>
      </c>
      <c r="G57" s="181" t="s">
        <v>2</v>
      </c>
      <c r="H57" s="181" t="s">
        <v>2</v>
      </c>
      <c r="I57" s="181" t="s">
        <v>2</v>
      </c>
      <c r="J57" s="181" t="s">
        <v>2</v>
      </c>
      <c r="K57" s="181" t="s">
        <v>2</v>
      </c>
      <c r="L57" s="181" t="s">
        <v>2</v>
      </c>
      <c r="M57" s="181" t="s">
        <v>2</v>
      </c>
      <c r="N57" s="181" t="s">
        <v>2</v>
      </c>
      <c r="O57" s="181" t="s">
        <v>2</v>
      </c>
      <c r="P57" s="181" t="s">
        <v>2</v>
      </c>
      <c r="Q57" s="181" t="s">
        <v>2</v>
      </c>
      <c r="R57" s="181" t="s">
        <v>2</v>
      </c>
      <c r="S57" s="181" t="s">
        <v>2</v>
      </c>
      <c r="T57" s="181" t="s">
        <v>2</v>
      </c>
      <c r="U57" s="181" t="s">
        <v>2</v>
      </c>
      <c r="V57" s="181" t="s">
        <v>2</v>
      </c>
    </row>
    <row r="58" spans="2:22" x14ac:dyDescent="0.25">
      <c r="B58" s="628" t="s">
        <v>912</v>
      </c>
      <c r="C58" s="378"/>
      <c r="D58" s="378"/>
      <c r="E58" s="54">
        <v>276906.52</v>
      </c>
      <c r="F58" s="181" t="s">
        <v>2</v>
      </c>
      <c r="G58" s="181" t="s">
        <v>2</v>
      </c>
      <c r="H58" s="181" t="s">
        <v>2</v>
      </c>
      <c r="I58" s="181" t="s">
        <v>2</v>
      </c>
      <c r="J58" s="181" t="s">
        <v>2</v>
      </c>
      <c r="K58" s="181" t="s">
        <v>2</v>
      </c>
      <c r="L58" s="181" t="s">
        <v>2</v>
      </c>
      <c r="M58" s="181" t="s">
        <v>2</v>
      </c>
      <c r="N58" s="181" t="s">
        <v>2</v>
      </c>
      <c r="O58" s="181" t="s">
        <v>2</v>
      </c>
      <c r="P58" s="181" t="s">
        <v>2</v>
      </c>
      <c r="Q58" s="181" t="s">
        <v>2</v>
      </c>
      <c r="R58" s="181" t="s">
        <v>2</v>
      </c>
      <c r="S58" s="181" t="s">
        <v>2</v>
      </c>
      <c r="T58" s="181" t="s">
        <v>2</v>
      </c>
      <c r="U58" s="181" t="s">
        <v>2</v>
      </c>
      <c r="V58" s="181" t="s">
        <v>2</v>
      </c>
    </row>
    <row r="59" spans="2:22" x14ac:dyDescent="0.25">
      <c r="B59" s="627" t="s">
        <v>913</v>
      </c>
      <c r="C59" s="378"/>
      <c r="D59" s="378"/>
      <c r="E59" s="51">
        <v>15236.885360247499</v>
      </c>
      <c r="F59" s="181" t="s">
        <v>2</v>
      </c>
      <c r="G59" s="181" t="s">
        <v>2</v>
      </c>
      <c r="H59" s="181" t="s">
        <v>2</v>
      </c>
      <c r="I59" s="181" t="s">
        <v>2</v>
      </c>
      <c r="J59" s="181" t="s">
        <v>2</v>
      </c>
      <c r="K59" s="181" t="s">
        <v>2</v>
      </c>
      <c r="L59" s="181" t="s">
        <v>2</v>
      </c>
      <c r="M59" s="181" t="s">
        <v>2</v>
      </c>
      <c r="N59" s="181" t="s">
        <v>2</v>
      </c>
      <c r="O59" s="181" t="s">
        <v>2</v>
      </c>
      <c r="P59" s="181" t="s">
        <v>2</v>
      </c>
      <c r="Q59" s="181" t="s">
        <v>2</v>
      </c>
      <c r="R59" s="181" t="s">
        <v>2</v>
      </c>
      <c r="S59" s="181" t="s">
        <v>2</v>
      </c>
      <c r="T59" s="181" t="s">
        <v>2</v>
      </c>
      <c r="U59" s="181" t="s">
        <v>2</v>
      </c>
      <c r="V59" s="181" t="s">
        <v>2</v>
      </c>
    </row>
    <row r="60" spans="2:22" x14ac:dyDescent="0.25">
      <c r="B60" s="241" t="s">
        <v>2</v>
      </c>
      <c r="C60" s="620" t="s">
        <v>2</v>
      </c>
      <c r="D60" s="333"/>
      <c r="E60" s="181" t="s">
        <v>2</v>
      </c>
      <c r="F60" s="181" t="s">
        <v>2</v>
      </c>
      <c r="G60" s="181" t="s">
        <v>2</v>
      </c>
      <c r="H60" s="181" t="s">
        <v>2</v>
      </c>
      <c r="I60" s="181" t="s">
        <v>2</v>
      </c>
      <c r="J60" s="181" t="s">
        <v>2</v>
      </c>
      <c r="K60" s="181" t="s">
        <v>2</v>
      </c>
      <c r="L60" s="181" t="s">
        <v>2</v>
      </c>
      <c r="M60" s="181" t="s">
        <v>2</v>
      </c>
      <c r="N60" s="181" t="s">
        <v>2</v>
      </c>
      <c r="O60" s="181" t="s">
        <v>2</v>
      </c>
      <c r="P60" s="181" t="s">
        <v>2</v>
      </c>
      <c r="Q60" s="181" t="s">
        <v>2</v>
      </c>
      <c r="R60" s="181" t="s">
        <v>2</v>
      </c>
      <c r="S60" s="181" t="s">
        <v>2</v>
      </c>
      <c r="T60" s="181" t="s">
        <v>2</v>
      </c>
      <c r="U60" s="181" t="s">
        <v>2</v>
      </c>
      <c r="V60" s="181" t="s">
        <v>2</v>
      </c>
    </row>
  </sheetData>
  <sheetProtection sheet="1" objects="1" scenarios="1"/>
  <mergeCells count="95">
    <mergeCell ref="A1:C3"/>
    <mergeCell ref="D1:W1"/>
    <mergeCell ref="D2:W2"/>
    <mergeCell ref="D3:W3"/>
    <mergeCell ref="B5:W5"/>
    <mergeCell ref="C7:D7"/>
    <mergeCell ref="C8:D8"/>
    <mergeCell ref="E8:H8"/>
    <mergeCell ref="I8:N8"/>
    <mergeCell ref="O8:R8"/>
    <mergeCell ref="S8:V8"/>
    <mergeCell ref="C9:D9"/>
    <mergeCell ref="E9:H9"/>
    <mergeCell ref="I9:J9"/>
    <mergeCell ref="K9:L9"/>
    <mergeCell ref="M9:N9"/>
    <mergeCell ref="O9:P9"/>
    <mergeCell ref="Q9:R9"/>
    <mergeCell ref="S9:T9"/>
    <mergeCell ref="U9:V9"/>
    <mergeCell ref="B10:D10"/>
    <mergeCell ref="C11:D11"/>
    <mergeCell ref="C12:D12"/>
    <mergeCell ref="C13:D13"/>
    <mergeCell ref="C14:D14"/>
    <mergeCell ref="C15:D15"/>
    <mergeCell ref="C16:D16"/>
    <mergeCell ref="C17:D17"/>
    <mergeCell ref="C18:D18"/>
    <mergeCell ref="C19:D19"/>
    <mergeCell ref="B20:D20"/>
    <mergeCell ref="B21:D21"/>
    <mergeCell ref="B22:D22"/>
    <mergeCell ref="B23:D23"/>
    <mergeCell ref="C24:D24"/>
    <mergeCell ref="C25:D25"/>
    <mergeCell ref="C26:D26"/>
    <mergeCell ref="E26:H26"/>
    <mergeCell ref="I26:N26"/>
    <mergeCell ref="O26:R26"/>
    <mergeCell ref="S26:V26"/>
    <mergeCell ref="C27:D27"/>
    <mergeCell ref="E27:H27"/>
    <mergeCell ref="I27:J27"/>
    <mergeCell ref="K27:L27"/>
    <mergeCell ref="M27:N27"/>
    <mergeCell ref="O27:P27"/>
    <mergeCell ref="Q27:R27"/>
    <mergeCell ref="S27:T27"/>
    <mergeCell ref="U27:V27"/>
    <mergeCell ref="B28:D28"/>
    <mergeCell ref="C29:D29"/>
    <mergeCell ref="C30:D30"/>
    <mergeCell ref="C31:D31"/>
    <mergeCell ref="C32:D32"/>
    <mergeCell ref="C33:D33"/>
    <mergeCell ref="C34:D34"/>
    <mergeCell ref="C35:D35"/>
    <mergeCell ref="C36:D36"/>
    <mergeCell ref="C37:D37"/>
    <mergeCell ref="B38:D38"/>
    <mergeCell ref="B39:D39"/>
    <mergeCell ref="B40:D40"/>
    <mergeCell ref="B41:D41"/>
    <mergeCell ref="C42:D42"/>
    <mergeCell ref="C43:D43"/>
    <mergeCell ref="C44:D44"/>
    <mergeCell ref="E44:H44"/>
    <mergeCell ref="I44:N44"/>
    <mergeCell ref="O44:R44"/>
    <mergeCell ref="S44:V44"/>
    <mergeCell ref="C45:D45"/>
    <mergeCell ref="E45:H45"/>
    <mergeCell ref="I45:J45"/>
    <mergeCell ref="K45:L45"/>
    <mergeCell ref="M45:N45"/>
    <mergeCell ref="O45:P45"/>
    <mergeCell ref="Q45:R45"/>
    <mergeCell ref="S45:T45"/>
    <mergeCell ref="U45:V45"/>
    <mergeCell ref="B46:D46"/>
    <mergeCell ref="C47:D47"/>
    <mergeCell ref="C48:D48"/>
    <mergeCell ref="C49:D49"/>
    <mergeCell ref="C50:D50"/>
    <mergeCell ref="C51:D51"/>
    <mergeCell ref="C52:D52"/>
    <mergeCell ref="C53:D53"/>
    <mergeCell ref="C54:D54"/>
    <mergeCell ref="C55:D55"/>
    <mergeCell ref="B56:D56"/>
    <mergeCell ref="B57:D57"/>
    <mergeCell ref="B58:D58"/>
    <mergeCell ref="B59:D59"/>
    <mergeCell ref="C60:D60"/>
  </mergeCells>
  <pageMargins left="0.25" right="0.25" top="0.25" bottom="0.25" header="0.25" footer="0.25"/>
  <pageSetup scale="35" orientation="landscape" cellComments="atEnd"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W59"/>
  <sheetViews>
    <sheetView showGridLines="0" workbookViewId="0">
      <selection activeCell="T18" sqref="T18"/>
    </sheetView>
  </sheetViews>
  <sheetFormatPr baseColWidth="10" defaultColWidth="9.140625" defaultRowHeight="15" x14ac:dyDescent="0.25"/>
  <cols>
    <col min="1" max="1" width="1.7109375" customWidth="1"/>
    <col min="2" max="2" width="31" customWidth="1"/>
    <col min="3" max="3" width="0.85546875" customWidth="1"/>
    <col min="4" max="4" width="12.85546875" customWidth="1"/>
    <col min="5"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s>
  <sheetData>
    <row r="1" spans="1:23" ht="18" customHeight="1" x14ac:dyDescent="0.25">
      <c r="A1" s="333"/>
      <c r="B1" s="333"/>
      <c r="C1" s="333"/>
      <c r="D1" s="339" t="s">
        <v>0</v>
      </c>
      <c r="E1" s="333"/>
      <c r="F1" s="333"/>
      <c r="G1" s="333"/>
      <c r="H1" s="333"/>
      <c r="I1" s="333"/>
      <c r="J1" s="333"/>
      <c r="K1" s="333"/>
      <c r="L1" s="333"/>
      <c r="M1" s="333"/>
      <c r="N1" s="333"/>
      <c r="O1" s="333"/>
      <c r="P1" s="333"/>
      <c r="Q1" s="333"/>
      <c r="R1" s="333"/>
      <c r="S1" s="333"/>
      <c r="T1" s="333"/>
      <c r="U1" s="333"/>
      <c r="V1" s="333"/>
      <c r="W1" s="333"/>
    </row>
    <row r="2" spans="1:23" ht="18" customHeight="1" x14ac:dyDescent="0.25">
      <c r="A2" s="333"/>
      <c r="B2" s="333"/>
      <c r="C2" s="333"/>
      <c r="D2" s="339" t="s">
        <v>1</v>
      </c>
      <c r="E2" s="333"/>
      <c r="F2" s="333"/>
      <c r="G2" s="333"/>
      <c r="H2" s="333"/>
      <c r="I2" s="333"/>
      <c r="J2" s="333"/>
      <c r="K2" s="333"/>
      <c r="L2" s="333"/>
      <c r="M2" s="333"/>
      <c r="N2" s="333"/>
      <c r="O2" s="333"/>
      <c r="P2" s="333"/>
      <c r="Q2" s="333"/>
      <c r="R2" s="333"/>
      <c r="S2" s="333"/>
      <c r="T2" s="333"/>
      <c r="U2" s="333"/>
      <c r="V2" s="333"/>
      <c r="W2" s="333"/>
    </row>
    <row r="3" spans="1:23" ht="18" customHeight="1" x14ac:dyDescent="0.25">
      <c r="A3" s="333"/>
      <c r="B3" s="333"/>
      <c r="C3" s="333"/>
      <c r="D3" s="339" t="s">
        <v>2</v>
      </c>
      <c r="E3" s="333"/>
      <c r="F3" s="333"/>
      <c r="G3" s="333"/>
      <c r="H3" s="333"/>
      <c r="I3" s="333"/>
      <c r="J3" s="333"/>
      <c r="K3" s="333"/>
      <c r="L3" s="333"/>
      <c r="M3" s="333"/>
      <c r="N3" s="333"/>
      <c r="O3" s="333"/>
      <c r="P3" s="333"/>
      <c r="Q3" s="333"/>
      <c r="R3" s="333"/>
      <c r="S3" s="333"/>
      <c r="T3" s="333"/>
      <c r="U3" s="333"/>
      <c r="V3" s="333"/>
      <c r="W3" s="333"/>
    </row>
    <row r="4" spans="1:23" ht="18" customHeight="1" x14ac:dyDescent="0.25">
      <c r="B4" s="340" t="s">
        <v>914</v>
      </c>
      <c r="C4" s="333"/>
      <c r="D4" s="333"/>
      <c r="E4" s="333"/>
      <c r="F4" s="333"/>
      <c r="G4" s="333"/>
      <c r="H4" s="333"/>
      <c r="I4" s="333"/>
      <c r="J4" s="333"/>
      <c r="K4" s="333"/>
      <c r="L4" s="333"/>
      <c r="M4" s="333"/>
      <c r="N4" s="333"/>
      <c r="O4" s="333"/>
      <c r="P4" s="333"/>
      <c r="Q4" s="333"/>
      <c r="R4" s="333"/>
      <c r="S4" s="333"/>
      <c r="T4" s="333"/>
      <c r="U4" s="333"/>
      <c r="V4" s="333"/>
      <c r="W4" s="333"/>
    </row>
    <row r="5" spans="1:23" ht="2.4500000000000002" customHeight="1" x14ac:dyDescent="0.25"/>
    <row r="6" spans="1:23" x14ac:dyDescent="0.25">
      <c r="B6" s="180" t="s">
        <v>2</v>
      </c>
      <c r="C6" s="522" t="s">
        <v>2</v>
      </c>
      <c r="D6" s="333"/>
      <c r="E6" s="181" t="s">
        <v>2</v>
      </c>
      <c r="F6" s="181" t="s">
        <v>2</v>
      </c>
      <c r="G6" s="181" t="s">
        <v>2</v>
      </c>
      <c r="H6" s="181" t="s">
        <v>2</v>
      </c>
      <c r="I6" s="181" t="s">
        <v>2</v>
      </c>
      <c r="J6" s="181" t="s">
        <v>2</v>
      </c>
      <c r="K6" s="181" t="s">
        <v>2</v>
      </c>
      <c r="L6" s="181" t="s">
        <v>2</v>
      </c>
      <c r="M6" s="181" t="s">
        <v>2</v>
      </c>
      <c r="N6" s="181" t="s">
        <v>2</v>
      </c>
      <c r="O6" s="181" t="s">
        <v>2</v>
      </c>
      <c r="P6" s="181" t="s">
        <v>2</v>
      </c>
      <c r="Q6" s="181" t="s">
        <v>2</v>
      </c>
      <c r="R6" s="181" t="s">
        <v>2</v>
      </c>
      <c r="S6" s="181" t="s">
        <v>2</v>
      </c>
      <c r="T6" s="181" t="s">
        <v>2</v>
      </c>
      <c r="U6" s="181" t="s">
        <v>2</v>
      </c>
      <c r="V6" s="181" t="s">
        <v>2</v>
      </c>
    </row>
    <row r="7" spans="1:23" x14ac:dyDescent="0.25">
      <c r="B7" s="235" t="s">
        <v>2</v>
      </c>
      <c r="C7" s="623" t="s">
        <v>2</v>
      </c>
      <c r="D7" s="333"/>
      <c r="E7" s="629" t="s">
        <v>881</v>
      </c>
      <c r="F7" s="509"/>
      <c r="G7" s="509"/>
      <c r="H7" s="510"/>
      <c r="I7" s="521" t="s">
        <v>700</v>
      </c>
      <c r="J7" s="378"/>
      <c r="K7" s="378"/>
      <c r="L7" s="378"/>
      <c r="M7" s="378"/>
      <c r="N7" s="374"/>
      <c r="O7" s="521" t="s">
        <v>108</v>
      </c>
      <c r="P7" s="378"/>
      <c r="Q7" s="378"/>
      <c r="R7" s="374"/>
      <c r="S7" s="521" t="s">
        <v>701</v>
      </c>
      <c r="T7" s="378"/>
      <c r="U7" s="378"/>
      <c r="V7" s="374"/>
    </row>
    <row r="8" spans="1:23" ht="18" customHeight="1" x14ac:dyDescent="0.25">
      <c r="C8" s="623" t="s">
        <v>2</v>
      </c>
      <c r="D8" s="333"/>
      <c r="E8" s="624" t="s">
        <v>2</v>
      </c>
      <c r="F8" s="333"/>
      <c r="G8" s="333"/>
      <c r="H8" s="345"/>
      <c r="I8" s="521" t="s">
        <v>702</v>
      </c>
      <c r="J8" s="374"/>
      <c r="K8" s="521" t="s">
        <v>703</v>
      </c>
      <c r="L8" s="374"/>
      <c r="M8" s="521" t="s">
        <v>704</v>
      </c>
      <c r="N8" s="374"/>
      <c r="O8" s="521" t="s">
        <v>705</v>
      </c>
      <c r="P8" s="374"/>
      <c r="Q8" s="521" t="s">
        <v>706</v>
      </c>
      <c r="R8" s="374"/>
      <c r="S8" s="521" t="s">
        <v>707</v>
      </c>
      <c r="T8" s="374"/>
      <c r="U8" s="521" t="s">
        <v>708</v>
      </c>
      <c r="V8" s="374"/>
    </row>
    <row r="9" spans="1:23" ht="60" x14ac:dyDescent="0.25">
      <c r="B9" s="376" t="s">
        <v>915</v>
      </c>
      <c r="C9" s="378"/>
      <c r="D9" s="374"/>
      <c r="E9" s="37" t="s">
        <v>710</v>
      </c>
      <c r="F9" s="37" t="s">
        <v>110</v>
      </c>
      <c r="G9" s="37" t="s">
        <v>111</v>
      </c>
      <c r="H9" s="37" t="s">
        <v>722</v>
      </c>
      <c r="I9" s="182" t="s">
        <v>710</v>
      </c>
      <c r="J9" s="182" t="s">
        <v>111</v>
      </c>
      <c r="K9" s="182" t="s">
        <v>710</v>
      </c>
      <c r="L9" s="182" t="s">
        <v>111</v>
      </c>
      <c r="M9" s="182" t="s">
        <v>710</v>
      </c>
      <c r="N9" s="182" t="s">
        <v>111</v>
      </c>
      <c r="O9" s="182" t="s">
        <v>710</v>
      </c>
      <c r="P9" s="182" t="s">
        <v>111</v>
      </c>
      <c r="Q9" s="182" t="s">
        <v>710</v>
      </c>
      <c r="R9" s="182" t="s">
        <v>111</v>
      </c>
      <c r="S9" s="182" t="s">
        <v>710</v>
      </c>
      <c r="T9" s="182" t="s">
        <v>111</v>
      </c>
      <c r="U9" s="182" t="s">
        <v>710</v>
      </c>
      <c r="V9" s="182" t="s">
        <v>111</v>
      </c>
    </row>
    <row r="10" spans="1:23" x14ac:dyDescent="0.25">
      <c r="B10" s="205" t="s">
        <v>916</v>
      </c>
      <c r="C10" s="555" t="s">
        <v>2</v>
      </c>
      <c r="D10" s="333"/>
      <c r="E10" s="219">
        <v>82830</v>
      </c>
      <c r="F10" s="40">
        <v>0.19050137994480201</v>
      </c>
      <c r="G10" s="41">
        <v>540142603.17999995</v>
      </c>
      <c r="H10" s="40">
        <v>8.3371985440506502E-2</v>
      </c>
      <c r="I10" s="208">
        <v>17399</v>
      </c>
      <c r="J10" s="209">
        <v>28731864.16</v>
      </c>
      <c r="K10" s="208">
        <v>65320</v>
      </c>
      <c r="L10" s="209">
        <v>509793641.13999999</v>
      </c>
      <c r="M10" s="208">
        <v>111</v>
      </c>
      <c r="N10" s="209">
        <v>1617097.88</v>
      </c>
      <c r="O10" s="236">
        <v>39335</v>
      </c>
      <c r="P10" s="237">
        <v>306257290.69999999</v>
      </c>
      <c r="Q10" s="236">
        <v>43495</v>
      </c>
      <c r="R10" s="237">
        <v>233885312.47999999</v>
      </c>
      <c r="S10" s="236">
        <v>78618</v>
      </c>
      <c r="T10" s="237">
        <v>503116342.89999998</v>
      </c>
      <c r="U10" s="236">
        <v>4212</v>
      </c>
      <c r="V10" s="237">
        <v>37026260.280000001</v>
      </c>
    </row>
    <row r="11" spans="1:23" x14ac:dyDescent="0.25">
      <c r="B11" s="89" t="s">
        <v>917</v>
      </c>
      <c r="C11" s="548" t="s">
        <v>2</v>
      </c>
      <c r="D11" s="333"/>
      <c r="E11" s="215">
        <v>110660</v>
      </c>
      <c r="F11" s="218">
        <v>0.25450781968721298</v>
      </c>
      <c r="G11" s="217">
        <v>1401920289.99</v>
      </c>
      <c r="H11" s="218">
        <v>0.216388926401436</v>
      </c>
      <c r="I11" s="204">
        <v>16005</v>
      </c>
      <c r="J11" s="203">
        <v>87203061.680000007</v>
      </c>
      <c r="K11" s="204">
        <v>94376</v>
      </c>
      <c r="L11" s="203">
        <v>1309490556.5699999</v>
      </c>
      <c r="M11" s="204">
        <v>279</v>
      </c>
      <c r="N11" s="203">
        <v>5226671.74</v>
      </c>
      <c r="O11" s="238">
        <v>60234</v>
      </c>
      <c r="P11" s="217">
        <v>878362189.48000002</v>
      </c>
      <c r="Q11" s="238">
        <v>50426</v>
      </c>
      <c r="R11" s="217">
        <v>523558100.50999999</v>
      </c>
      <c r="S11" s="238">
        <v>106105</v>
      </c>
      <c r="T11" s="217">
        <v>1316222263.05</v>
      </c>
      <c r="U11" s="238">
        <v>4555</v>
      </c>
      <c r="V11" s="217">
        <v>85698026.939999998</v>
      </c>
    </row>
    <row r="12" spans="1:23" x14ac:dyDescent="0.25">
      <c r="B12" s="205" t="s">
        <v>918</v>
      </c>
      <c r="C12" s="555" t="s">
        <v>2</v>
      </c>
      <c r="D12" s="333"/>
      <c r="E12" s="219">
        <v>135188</v>
      </c>
      <c r="F12" s="40">
        <v>0.31091996320147203</v>
      </c>
      <c r="G12" s="41">
        <v>2338135110.96</v>
      </c>
      <c r="H12" s="40">
        <v>0.360895373335203</v>
      </c>
      <c r="I12" s="208">
        <v>15227</v>
      </c>
      <c r="J12" s="209">
        <v>133412875.59999999</v>
      </c>
      <c r="K12" s="208">
        <v>119377</v>
      </c>
      <c r="L12" s="209">
        <v>2191106487.0300002</v>
      </c>
      <c r="M12" s="208">
        <v>584</v>
      </c>
      <c r="N12" s="209">
        <v>13615748.33</v>
      </c>
      <c r="O12" s="236">
        <v>72079</v>
      </c>
      <c r="P12" s="237">
        <v>1381982697.6099999</v>
      </c>
      <c r="Q12" s="236">
        <v>63109</v>
      </c>
      <c r="R12" s="237">
        <v>956152413.35000002</v>
      </c>
      <c r="S12" s="236">
        <v>130710</v>
      </c>
      <c r="T12" s="237">
        <v>2218509501.9099998</v>
      </c>
      <c r="U12" s="236">
        <v>4478</v>
      </c>
      <c r="V12" s="237">
        <v>119625609.05</v>
      </c>
    </row>
    <row r="13" spans="1:23" x14ac:dyDescent="0.25">
      <c r="B13" s="89" t="s">
        <v>919</v>
      </c>
      <c r="C13" s="548" t="s">
        <v>2</v>
      </c>
      <c r="D13" s="333"/>
      <c r="E13" s="215">
        <v>97071</v>
      </c>
      <c r="F13" s="218">
        <v>0.22325436982520699</v>
      </c>
      <c r="G13" s="217">
        <v>2067354088.0699999</v>
      </c>
      <c r="H13" s="218">
        <v>0.31909983385166502</v>
      </c>
      <c r="I13" s="204">
        <v>12105</v>
      </c>
      <c r="J13" s="203">
        <v>149787893.87</v>
      </c>
      <c r="K13" s="204">
        <v>84523</v>
      </c>
      <c r="L13" s="203">
        <v>1905262787.9000001</v>
      </c>
      <c r="M13" s="204">
        <v>443</v>
      </c>
      <c r="N13" s="203">
        <v>12303406.300000001</v>
      </c>
      <c r="O13" s="238">
        <v>43335</v>
      </c>
      <c r="P13" s="217">
        <v>1056499592.63</v>
      </c>
      <c r="Q13" s="238">
        <v>53736</v>
      </c>
      <c r="R13" s="217">
        <v>1010854495.4400001</v>
      </c>
      <c r="S13" s="238">
        <v>94711</v>
      </c>
      <c r="T13" s="217">
        <v>1993921239.8599999</v>
      </c>
      <c r="U13" s="238">
        <v>2360</v>
      </c>
      <c r="V13" s="217">
        <v>73432848.209999993</v>
      </c>
    </row>
    <row r="14" spans="1:23" x14ac:dyDescent="0.25">
      <c r="B14" s="205" t="s">
        <v>920</v>
      </c>
      <c r="C14" s="555" t="s">
        <v>2</v>
      </c>
      <c r="D14" s="333"/>
      <c r="E14" s="219">
        <v>9050</v>
      </c>
      <c r="F14" s="40">
        <v>2.0814167433302701E-2</v>
      </c>
      <c r="G14" s="41">
        <v>131136354.26000001</v>
      </c>
      <c r="H14" s="40">
        <v>2.0241132904012801E-2</v>
      </c>
      <c r="I14" s="208">
        <v>8948</v>
      </c>
      <c r="J14" s="209">
        <v>127199804.83</v>
      </c>
      <c r="K14" s="208">
        <v>102</v>
      </c>
      <c r="L14" s="209">
        <v>3936549.43</v>
      </c>
      <c r="M14" s="208">
        <v>0</v>
      </c>
      <c r="N14" s="209">
        <v>0</v>
      </c>
      <c r="O14" s="236">
        <v>334</v>
      </c>
      <c r="P14" s="237">
        <v>10157368.189999999</v>
      </c>
      <c r="Q14" s="236">
        <v>8716</v>
      </c>
      <c r="R14" s="237">
        <v>120978986.06999999</v>
      </c>
      <c r="S14" s="236">
        <v>8699</v>
      </c>
      <c r="T14" s="237">
        <v>122153861.36</v>
      </c>
      <c r="U14" s="236">
        <v>351</v>
      </c>
      <c r="V14" s="237">
        <v>8982492.9000000004</v>
      </c>
    </row>
    <row r="15" spans="1:23" x14ac:dyDescent="0.25">
      <c r="B15" s="89" t="s">
        <v>921</v>
      </c>
      <c r="C15" s="548" t="s">
        <v>2</v>
      </c>
      <c r="D15" s="333"/>
      <c r="E15" s="215">
        <v>1</v>
      </c>
      <c r="F15" s="218">
        <v>2.2999080036798499E-6</v>
      </c>
      <c r="G15" s="217">
        <v>17803.919999999998</v>
      </c>
      <c r="H15" s="218">
        <v>2.7480671776028899E-6</v>
      </c>
      <c r="I15" s="204">
        <v>1</v>
      </c>
      <c r="J15" s="203">
        <v>17803.919999999998</v>
      </c>
      <c r="K15" s="204">
        <v>0</v>
      </c>
      <c r="L15" s="203">
        <v>0</v>
      </c>
      <c r="M15" s="204">
        <v>0</v>
      </c>
      <c r="N15" s="203">
        <v>0</v>
      </c>
      <c r="O15" s="238">
        <v>0</v>
      </c>
      <c r="P15" s="217">
        <v>0</v>
      </c>
      <c r="Q15" s="238">
        <v>1</v>
      </c>
      <c r="R15" s="217">
        <v>17803.919999999998</v>
      </c>
      <c r="S15" s="238">
        <v>1</v>
      </c>
      <c r="T15" s="217">
        <v>17803.919999999998</v>
      </c>
      <c r="U15" s="238">
        <v>0</v>
      </c>
      <c r="V15" s="217">
        <v>0</v>
      </c>
    </row>
    <row r="16" spans="1:23" x14ac:dyDescent="0.25">
      <c r="B16" s="205" t="s">
        <v>922</v>
      </c>
      <c r="C16" s="555" t="s">
        <v>2</v>
      </c>
      <c r="D16" s="333"/>
      <c r="E16" s="219">
        <v>0</v>
      </c>
      <c r="F16" s="40">
        <v>0</v>
      </c>
      <c r="G16" s="41">
        <v>0</v>
      </c>
      <c r="H16" s="40">
        <v>0</v>
      </c>
      <c r="I16" s="208">
        <v>0</v>
      </c>
      <c r="J16" s="209">
        <v>0</v>
      </c>
      <c r="K16" s="208">
        <v>0</v>
      </c>
      <c r="L16" s="209">
        <v>0</v>
      </c>
      <c r="M16" s="208">
        <v>0</v>
      </c>
      <c r="N16" s="209">
        <v>0</v>
      </c>
      <c r="O16" s="236">
        <v>0</v>
      </c>
      <c r="P16" s="237">
        <v>0</v>
      </c>
      <c r="Q16" s="236">
        <v>0</v>
      </c>
      <c r="R16" s="237">
        <v>0</v>
      </c>
      <c r="S16" s="236">
        <v>0</v>
      </c>
      <c r="T16" s="237">
        <v>0</v>
      </c>
      <c r="U16" s="236">
        <v>0</v>
      </c>
      <c r="V16" s="237">
        <v>0</v>
      </c>
    </row>
    <row r="17" spans="2:22" x14ac:dyDescent="0.25">
      <c r="B17" s="210" t="s">
        <v>115</v>
      </c>
      <c r="C17" s="542" t="s">
        <v>2</v>
      </c>
      <c r="D17" s="378"/>
      <c r="E17" s="221">
        <v>434800</v>
      </c>
      <c r="F17" s="222">
        <v>1</v>
      </c>
      <c r="G17" s="223">
        <v>6478706250.3800001</v>
      </c>
      <c r="H17" s="222">
        <v>1</v>
      </c>
      <c r="I17" s="213">
        <v>69685</v>
      </c>
      <c r="J17" s="214">
        <v>526353304.06</v>
      </c>
      <c r="K17" s="213">
        <v>363698</v>
      </c>
      <c r="L17" s="214">
        <v>5919590022.0699997</v>
      </c>
      <c r="M17" s="213">
        <v>1417</v>
      </c>
      <c r="N17" s="214">
        <v>32762924.25</v>
      </c>
      <c r="O17" s="239">
        <v>215317</v>
      </c>
      <c r="P17" s="240">
        <v>3633259138.6100001</v>
      </c>
      <c r="Q17" s="239">
        <v>219483</v>
      </c>
      <c r="R17" s="240">
        <v>2845447111.77</v>
      </c>
      <c r="S17" s="239">
        <v>418844</v>
      </c>
      <c r="T17" s="240">
        <v>6153941013</v>
      </c>
      <c r="U17" s="239">
        <v>15956</v>
      </c>
      <c r="V17" s="240">
        <v>324765237.38</v>
      </c>
    </row>
    <row r="18" spans="2:22" x14ac:dyDescent="0.25">
      <c r="B18" s="180" t="s">
        <v>2</v>
      </c>
      <c r="C18" s="522" t="s">
        <v>2</v>
      </c>
      <c r="D18" s="333"/>
      <c r="E18" s="181" t="s">
        <v>2</v>
      </c>
      <c r="F18" s="181" t="s">
        <v>2</v>
      </c>
      <c r="G18" s="181" t="s">
        <v>2</v>
      </c>
      <c r="H18" s="181" t="s">
        <v>2</v>
      </c>
      <c r="I18" s="181" t="s">
        <v>2</v>
      </c>
      <c r="J18" s="181" t="s">
        <v>2</v>
      </c>
      <c r="K18" s="181" t="s">
        <v>2</v>
      </c>
      <c r="L18" s="181" t="s">
        <v>2</v>
      </c>
      <c r="M18" s="181" t="s">
        <v>2</v>
      </c>
      <c r="N18" s="181" t="s">
        <v>2</v>
      </c>
      <c r="O18" s="181" t="s">
        <v>2</v>
      </c>
      <c r="P18" s="181" t="s">
        <v>2</v>
      </c>
      <c r="Q18" s="181" t="s">
        <v>2</v>
      </c>
      <c r="R18" s="181" t="s">
        <v>2</v>
      </c>
      <c r="S18" s="181" t="s">
        <v>2</v>
      </c>
      <c r="T18" s="181" t="s">
        <v>2</v>
      </c>
      <c r="U18" s="181" t="s">
        <v>2</v>
      </c>
      <c r="V18" s="181" t="s">
        <v>2</v>
      </c>
    </row>
    <row r="19" spans="2:22" x14ac:dyDescent="0.25">
      <c r="B19" s="626" t="s">
        <v>901</v>
      </c>
      <c r="C19" s="378"/>
      <c r="D19" s="378"/>
      <c r="E19" s="242" t="s">
        <v>2</v>
      </c>
      <c r="F19" s="181" t="s">
        <v>2</v>
      </c>
      <c r="G19" s="181" t="s">
        <v>2</v>
      </c>
      <c r="H19" s="181" t="s">
        <v>2</v>
      </c>
      <c r="I19" s="181" t="s">
        <v>2</v>
      </c>
      <c r="J19" s="181" t="s">
        <v>2</v>
      </c>
      <c r="K19" s="181" t="s">
        <v>2</v>
      </c>
      <c r="L19" s="181" t="s">
        <v>2</v>
      </c>
      <c r="M19" s="181" t="s">
        <v>2</v>
      </c>
      <c r="N19" s="181" t="s">
        <v>2</v>
      </c>
      <c r="O19" s="181" t="s">
        <v>2</v>
      </c>
      <c r="P19" s="181" t="s">
        <v>2</v>
      </c>
      <c r="Q19" s="181" t="s">
        <v>2</v>
      </c>
      <c r="R19" s="181" t="s">
        <v>2</v>
      </c>
      <c r="S19" s="181" t="s">
        <v>2</v>
      </c>
      <c r="T19" s="181" t="s">
        <v>2</v>
      </c>
      <c r="U19" s="181" t="s">
        <v>2</v>
      </c>
      <c r="V19" s="181" t="s">
        <v>2</v>
      </c>
    </row>
    <row r="20" spans="2:22" x14ac:dyDescent="0.25">
      <c r="B20" s="373" t="s">
        <v>923</v>
      </c>
      <c r="C20" s="378"/>
      <c r="D20" s="374"/>
      <c r="E20" s="59">
        <v>1</v>
      </c>
      <c r="F20" s="181" t="s">
        <v>2</v>
      </c>
      <c r="G20" s="181" t="s">
        <v>2</v>
      </c>
      <c r="H20" s="181" t="s">
        <v>2</v>
      </c>
      <c r="I20" s="181" t="s">
        <v>2</v>
      </c>
      <c r="J20" s="181" t="s">
        <v>2</v>
      </c>
      <c r="K20" s="181" t="s">
        <v>2</v>
      </c>
      <c r="L20" s="181" t="s">
        <v>2</v>
      </c>
      <c r="M20" s="181" t="s">
        <v>2</v>
      </c>
      <c r="N20" s="181" t="s">
        <v>2</v>
      </c>
      <c r="O20" s="181" t="s">
        <v>2</v>
      </c>
      <c r="P20" s="181" t="s">
        <v>2</v>
      </c>
      <c r="Q20" s="181" t="s">
        <v>2</v>
      </c>
      <c r="R20" s="181" t="s">
        <v>2</v>
      </c>
      <c r="S20" s="181" t="s">
        <v>2</v>
      </c>
      <c r="T20" s="181" t="s">
        <v>2</v>
      </c>
      <c r="U20" s="181" t="s">
        <v>2</v>
      </c>
      <c r="V20" s="181" t="s">
        <v>2</v>
      </c>
    </row>
    <row r="21" spans="2:22" x14ac:dyDescent="0.25">
      <c r="B21" s="375" t="s">
        <v>924</v>
      </c>
      <c r="C21" s="378"/>
      <c r="D21" s="374"/>
      <c r="E21" s="58">
        <v>70</v>
      </c>
      <c r="F21" s="181" t="s">
        <v>2</v>
      </c>
      <c r="G21" s="181" t="s">
        <v>2</v>
      </c>
      <c r="H21" s="181" t="s">
        <v>2</v>
      </c>
      <c r="I21" s="181" t="s">
        <v>2</v>
      </c>
      <c r="J21" s="181" t="s">
        <v>2</v>
      </c>
      <c r="K21" s="181" t="s">
        <v>2</v>
      </c>
      <c r="L21" s="181" t="s">
        <v>2</v>
      </c>
      <c r="M21" s="181" t="s">
        <v>2</v>
      </c>
      <c r="N21" s="181" t="s">
        <v>2</v>
      </c>
      <c r="O21" s="181" t="s">
        <v>2</v>
      </c>
      <c r="P21" s="181" t="s">
        <v>2</v>
      </c>
      <c r="Q21" s="181" t="s">
        <v>2</v>
      </c>
      <c r="R21" s="181" t="s">
        <v>2</v>
      </c>
      <c r="S21" s="181" t="s">
        <v>2</v>
      </c>
      <c r="T21" s="181" t="s">
        <v>2</v>
      </c>
      <c r="U21" s="181" t="s">
        <v>2</v>
      </c>
      <c r="V21" s="181" t="s">
        <v>2</v>
      </c>
    </row>
    <row r="22" spans="2:22" x14ac:dyDescent="0.25">
      <c r="B22" s="373" t="s">
        <v>925</v>
      </c>
      <c r="C22" s="378"/>
      <c r="D22" s="374"/>
      <c r="E22" s="68">
        <v>30.347768064099299</v>
      </c>
      <c r="F22" s="181" t="s">
        <v>2</v>
      </c>
      <c r="G22" s="181" t="s">
        <v>2</v>
      </c>
      <c r="H22" s="181" t="s">
        <v>2</v>
      </c>
      <c r="I22" s="181" t="s">
        <v>2</v>
      </c>
      <c r="J22" s="181" t="s">
        <v>2</v>
      </c>
      <c r="K22" s="181" t="s">
        <v>2</v>
      </c>
      <c r="L22" s="181" t="s">
        <v>2</v>
      </c>
      <c r="M22" s="181" t="s">
        <v>2</v>
      </c>
      <c r="N22" s="181" t="s">
        <v>2</v>
      </c>
      <c r="O22" s="181" t="s">
        <v>2</v>
      </c>
      <c r="P22" s="181" t="s">
        <v>2</v>
      </c>
      <c r="Q22" s="181" t="s">
        <v>2</v>
      </c>
      <c r="R22" s="181" t="s">
        <v>2</v>
      </c>
      <c r="S22" s="181" t="s">
        <v>2</v>
      </c>
      <c r="T22" s="181" t="s">
        <v>2</v>
      </c>
      <c r="U22" s="181" t="s">
        <v>2</v>
      </c>
      <c r="V22" s="181" t="s">
        <v>2</v>
      </c>
    </row>
    <row r="23" spans="2:22" x14ac:dyDescent="0.25">
      <c r="B23" s="241" t="s">
        <v>2</v>
      </c>
      <c r="C23" s="620" t="s">
        <v>2</v>
      </c>
      <c r="D23" s="333"/>
      <c r="E23" s="181" t="s">
        <v>2</v>
      </c>
      <c r="F23" s="181" t="s">
        <v>2</v>
      </c>
      <c r="G23" s="181" t="s">
        <v>2</v>
      </c>
      <c r="H23" s="181" t="s">
        <v>2</v>
      </c>
      <c r="I23" s="181" t="s">
        <v>2</v>
      </c>
      <c r="J23" s="181" t="s">
        <v>2</v>
      </c>
      <c r="K23" s="181" t="s">
        <v>2</v>
      </c>
      <c r="L23" s="181" t="s">
        <v>2</v>
      </c>
      <c r="M23" s="181" t="s">
        <v>2</v>
      </c>
      <c r="N23" s="181" t="s">
        <v>2</v>
      </c>
      <c r="O23" s="181" t="s">
        <v>2</v>
      </c>
      <c r="P23" s="181" t="s">
        <v>2</v>
      </c>
      <c r="Q23" s="181" t="s">
        <v>2</v>
      </c>
      <c r="R23" s="181" t="s">
        <v>2</v>
      </c>
      <c r="S23" s="181" t="s">
        <v>2</v>
      </c>
      <c r="T23" s="181" t="s">
        <v>2</v>
      </c>
      <c r="U23" s="181" t="s">
        <v>2</v>
      </c>
      <c r="V23" s="181" t="s">
        <v>2</v>
      </c>
    </row>
    <row r="24" spans="2:22" x14ac:dyDescent="0.25">
      <c r="B24" s="180" t="s">
        <v>2</v>
      </c>
      <c r="C24" s="522" t="s">
        <v>2</v>
      </c>
      <c r="D24" s="333"/>
      <c r="E24" s="181" t="s">
        <v>2</v>
      </c>
      <c r="F24" s="181" t="s">
        <v>2</v>
      </c>
      <c r="G24" s="181" t="s">
        <v>2</v>
      </c>
      <c r="H24" s="181" t="s">
        <v>2</v>
      </c>
      <c r="I24" s="181" t="s">
        <v>2</v>
      </c>
      <c r="J24" s="181" t="s">
        <v>2</v>
      </c>
      <c r="K24" s="181" t="s">
        <v>2</v>
      </c>
      <c r="L24" s="181" t="s">
        <v>2</v>
      </c>
      <c r="M24" s="181" t="s">
        <v>2</v>
      </c>
      <c r="N24" s="181" t="s">
        <v>2</v>
      </c>
      <c r="O24" s="181" t="s">
        <v>2</v>
      </c>
      <c r="P24" s="181" t="s">
        <v>2</v>
      </c>
      <c r="Q24" s="181" t="s">
        <v>2</v>
      </c>
      <c r="R24" s="181" t="s">
        <v>2</v>
      </c>
      <c r="S24" s="181" t="s">
        <v>2</v>
      </c>
      <c r="T24" s="181" t="s">
        <v>2</v>
      </c>
      <c r="U24" s="181" t="s">
        <v>2</v>
      </c>
      <c r="V24" s="181" t="s">
        <v>2</v>
      </c>
    </row>
    <row r="25" spans="2:22" x14ac:dyDescent="0.25">
      <c r="B25" s="235" t="s">
        <v>2</v>
      </c>
      <c r="C25" s="623" t="s">
        <v>2</v>
      </c>
      <c r="D25" s="333"/>
      <c r="E25" s="629" t="s">
        <v>881</v>
      </c>
      <c r="F25" s="509"/>
      <c r="G25" s="509"/>
      <c r="H25" s="510"/>
      <c r="I25" s="521" t="s">
        <v>700</v>
      </c>
      <c r="J25" s="378"/>
      <c r="K25" s="378"/>
      <c r="L25" s="378"/>
      <c r="M25" s="378"/>
      <c r="N25" s="374"/>
      <c r="O25" s="521" t="s">
        <v>108</v>
      </c>
      <c r="P25" s="378"/>
      <c r="Q25" s="378"/>
      <c r="R25" s="374"/>
      <c r="S25" s="521" t="s">
        <v>701</v>
      </c>
      <c r="T25" s="378"/>
      <c r="U25" s="378"/>
      <c r="V25" s="374"/>
    </row>
    <row r="26" spans="2:22" ht="18" customHeight="1" x14ac:dyDescent="0.25">
      <c r="C26" s="623" t="s">
        <v>2</v>
      </c>
      <c r="D26" s="333"/>
      <c r="E26" s="624" t="s">
        <v>2</v>
      </c>
      <c r="F26" s="333"/>
      <c r="G26" s="333"/>
      <c r="H26" s="345"/>
      <c r="I26" s="521" t="s">
        <v>702</v>
      </c>
      <c r="J26" s="374"/>
      <c r="K26" s="521" t="s">
        <v>703</v>
      </c>
      <c r="L26" s="374"/>
      <c r="M26" s="521" t="s">
        <v>704</v>
      </c>
      <c r="N26" s="374"/>
      <c r="O26" s="521" t="s">
        <v>705</v>
      </c>
      <c r="P26" s="374"/>
      <c r="Q26" s="521" t="s">
        <v>706</v>
      </c>
      <c r="R26" s="374"/>
      <c r="S26" s="521" t="s">
        <v>707</v>
      </c>
      <c r="T26" s="374"/>
      <c r="U26" s="521" t="s">
        <v>708</v>
      </c>
      <c r="V26" s="374"/>
    </row>
    <row r="27" spans="2:22" ht="60" x14ac:dyDescent="0.25">
      <c r="B27" s="376" t="s">
        <v>926</v>
      </c>
      <c r="C27" s="378"/>
      <c r="D27" s="374"/>
      <c r="E27" s="37" t="s">
        <v>710</v>
      </c>
      <c r="F27" s="37" t="s">
        <v>110</v>
      </c>
      <c r="G27" s="37" t="s">
        <v>111</v>
      </c>
      <c r="H27" s="37" t="s">
        <v>722</v>
      </c>
      <c r="I27" s="182" t="s">
        <v>710</v>
      </c>
      <c r="J27" s="182" t="s">
        <v>111</v>
      </c>
      <c r="K27" s="182" t="s">
        <v>710</v>
      </c>
      <c r="L27" s="182" t="s">
        <v>111</v>
      </c>
      <c r="M27" s="182" t="s">
        <v>710</v>
      </c>
      <c r="N27" s="182" t="s">
        <v>111</v>
      </c>
      <c r="O27" s="182" t="s">
        <v>710</v>
      </c>
      <c r="P27" s="182" t="s">
        <v>111</v>
      </c>
      <c r="Q27" s="182" t="s">
        <v>710</v>
      </c>
      <c r="R27" s="182" t="s">
        <v>111</v>
      </c>
      <c r="S27" s="182" t="s">
        <v>710</v>
      </c>
      <c r="T27" s="182" t="s">
        <v>111</v>
      </c>
      <c r="U27" s="182" t="s">
        <v>710</v>
      </c>
      <c r="V27" s="182" t="s">
        <v>111</v>
      </c>
    </row>
    <row r="28" spans="2:22" x14ac:dyDescent="0.25">
      <c r="B28" s="89" t="s">
        <v>916</v>
      </c>
      <c r="C28" s="548" t="s">
        <v>2</v>
      </c>
      <c r="D28" s="333"/>
      <c r="E28" s="215">
        <v>2223</v>
      </c>
      <c r="F28" s="218">
        <v>5.11269549218031E-3</v>
      </c>
      <c r="G28" s="217">
        <v>5893260.0599999996</v>
      </c>
      <c r="H28" s="218">
        <v>9.0963532412884703E-4</v>
      </c>
      <c r="I28" s="204">
        <v>1262</v>
      </c>
      <c r="J28" s="203">
        <v>1783606.33</v>
      </c>
      <c r="K28" s="204">
        <v>957</v>
      </c>
      <c r="L28" s="203">
        <v>4073040.36</v>
      </c>
      <c r="M28" s="204">
        <v>4</v>
      </c>
      <c r="N28" s="203">
        <v>36613.370000000003</v>
      </c>
      <c r="O28" s="238">
        <v>70</v>
      </c>
      <c r="P28" s="217">
        <v>251299.27</v>
      </c>
      <c r="Q28" s="238">
        <v>2153</v>
      </c>
      <c r="R28" s="217">
        <v>5641960.79</v>
      </c>
      <c r="S28" s="238">
        <v>2135</v>
      </c>
      <c r="T28" s="217">
        <v>5754797.0800000001</v>
      </c>
      <c r="U28" s="238">
        <v>88</v>
      </c>
      <c r="V28" s="217">
        <v>138462.98000000001</v>
      </c>
    </row>
    <row r="29" spans="2:22" x14ac:dyDescent="0.25">
      <c r="B29" s="205" t="s">
        <v>917</v>
      </c>
      <c r="C29" s="555" t="s">
        <v>2</v>
      </c>
      <c r="D29" s="333"/>
      <c r="E29" s="219">
        <v>9230</v>
      </c>
      <c r="F29" s="40">
        <v>2.1228150873964999E-2</v>
      </c>
      <c r="G29" s="41">
        <v>73227807.269999996</v>
      </c>
      <c r="H29" s="40">
        <v>1.1302844185242199E-2</v>
      </c>
      <c r="I29" s="208">
        <v>6189</v>
      </c>
      <c r="J29" s="209">
        <v>16460051.470000001</v>
      </c>
      <c r="K29" s="208">
        <v>2997</v>
      </c>
      <c r="L29" s="209">
        <v>55719538.590000004</v>
      </c>
      <c r="M29" s="208">
        <v>44</v>
      </c>
      <c r="N29" s="209">
        <v>1048217.21</v>
      </c>
      <c r="O29" s="236">
        <v>889</v>
      </c>
      <c r="P29" s="237">
        <v>18938953.710000001</v>
      </c>
      <c r="Q29" s="236">
        <v>8341</v>
      </c>
      <c r="R29" s="237">
        <v>54288853.560000002</v>
      </c>
      <c r="S29" s="236">
        <v>8691</v>
      </c>
      <c r="T29" s="237">
        <v>65845090.310000002</v>
      </c>
      <c r="U29" s="236">
        <v>539</v>
      </c>
      <c r="V29" s="237">
        <v>7382716.96</v>
      </c>
    </row>
    <row r="30" spans="2:22" x14ac:dyDescent="0.25">
      <c r="B30" s="89" t="s">
        <v>918</v>
      </c>
      <c r="C30" s="548" t="s">
        <v>2</v>
      </c>
      <c r="D30" s="333"/>
      <c r="E30" s="215">
        <v>30511</v>
      </c>
      <c r="F30" s="218">
        <v>7.0172493100275998E-2</v>
      </c>
      <c r="G30" s="217">
        <v>371756069.14999998</v>
      </c>
      <c r="H30" s="218">
        <v>5.7381220074331198E-2</v>
      </c>
      <c r="I30" s="204">
        <v>13969</v>
      </c>
      <c r="J30" s="203">
        <v>71613370.269999996</v>
      </c>
      <c r="K30" s="204">
        <v>16382</v>
      </c>
      <c r="L30" s="203">
        <v>296568493.79000002</v>
      </c>
      <c r="M30" s="204">
        <v>160</v>
      </c>
      <c r="N30" s="203">
        <v>3574205.09</v>
      </c>
      <c r="O30" s="238">
        <v>10358</v>
      </c>
      <c r="P30" s="217">
        <v>188796003.33000001</v>
      </c>
      <c r="Q30" s="238">
        <v>20153</v>
      </c>
      <c r="R30" s="217">
        <v>182960065.81999999</v>
      </c>
      <c r="S30" s="238">
        <v>26996</v>
      </c>
      <c r="T30" s="217">
        <v>312311381.62</v>
      </c>
      <c r="U30" s="238">
        <v>3515</v>
      </c>
      <c r="V30" s="217">
        <v>59444687.530000001</v>
      </c>
    </row>
    <row r="31" spans="2:22" x14ac:dyDescent="0.25">
      <c r="B31" s="205" t="s">
        <v>919</v>
      </c>
      <c r="C31" s="555" t="s">
        <v>2</v>
      </c>
      <c r="D31" s="333"/>
      <c r="E31" s="219">
        <v>81409</v>
      </c>
      <c r="F31" s="40">
        <v>0.187233210671573</v>
      </c>
      <c r="G31" s="41">
        <v>1111318955.0999999</v>
      </c>
      <c r="H31" s="40">
        <v>0.17153408599669401</v>
      </c>
      <c r="I31" s="208">
        <v>17266</v>
      </c>
      <c r="J31" s="209">
        <v>120462092.14</v>
      </c>
      <c r="K31" s="208">
        <v>63830</v>
      </c>
      <c r="L31" s="209">
        <v>983654613.98000002</v>
      </c>
      <c r="M31" s="208">
        <v>313</v>
      </c>
      <c r="N31" s="209">
        <v>7202248.9800000004</v>
      </c>
      <c r="O31" s="236">
        <v>30681</v>
      </c>
      <c r="P31" s="237">
        <v>483784743.63</v>
      </c>
      <c r="Q31" s="236">
        <v>50728</v>
      </c>
      <c r="R31" s="237">
        <v>627534211.47000003</v>
      </c>
      <c r="S31" s="236">
        <v>76445</v>
      </c>
      <c r="T31" s="237">
        <v>1024544074.71</v>
      </c>
      <c r="U31" s="236">
        <v>4964</v>
      </c>
      <c r="V31" s="237">
        <v>86774880.390000001</v>
      </c>
    </row>
    <row r="32" spans="2:22" x14ac:dyDescent="0.25">
      <c r="B32" s="89" t="s">
        <v>920</v>
      </c>
      <c r="C32" s="548" t="s">
        <v>2</v>
      </c>
      <c r="D32" s="333"/>
      <c r="E32" s="215">
        <v>308986</v>
      </c>
      <c r="F32" s="218">
        <v>0.71063937442502301</v>
      </c>
      <c r="G32" s="217">
        <v>4891904368.8400002</v>
      </c>
      <c r="H32" s="218">
        <v>0.75507426634030095</v>
      </c>
      <c r="I32" s="204">
        <v>28579</v>
      </c>
      <c r="J32" s="203">
        <v>292278054.95999998</v>
      </c>
      <c r="K32" s="204">
        <v>279511</v>
      </c>
      <c r="L32" s="203">
        <v>4578724674.2799997</v>
      </c>
      <c r="M32" s="204">
        <v>896</v>
      </c>
      <c r="N32" s="203">
        <v>20901639.600000001</v>
      </c>
      <c r="O32" s="238">
        <v>173226</v>
      </c>
      <c r="P32" s="217">
        <v>2939324740.1900001</v>
      </c>
      <c r="Q32" s="238">
        <v>135760</v>
      </c>
      <c r="R32" s="217">
        <v>1952579628.6500001</v>
      </c>
      <c r="S32" s="238">
        <v>302176</v>
      </c>
      <c r="T32" s="217">
        <v>4721567124.3100004</v>
      </c>
      <c r="U32" s="238">
        <v>6810</v>
      </c>
      <c r="V32" s="217">
        <v>170337244.53</v>
      </c>
    </row>
    <row r="33" spans="2:22" x14ac:dyDescent="0.25">
      <c r="B33" s="205" t="s">
        <v>921</v>
      </c>
      <c r="C33" s="555" t="s">
        <v>2</v>
      </c>
      <c r="D33" s="333"/>
      <c r="E33" s="219">
        <v>2441</v>
      </c>
      <c r="F33" s="40">
        <v>5.6140754369825201E-3</v>
      </c>
      <c r="G33" s="41">
        <v>24605789.960000001</v>
      </c>
      <c r="H33" s="40">
        <v>3.7979480793031502E-3</v>
      </c>
      <c r="I33" s="208">
        <v>2420</v>
      </c>
      <c r="J33" s="209">
        <v>23756128.890000001</v>
      </c>
      <c r="K33" s="208">
        <v>21</v>
      </c>
      <c r="L33" s="209">
        <v>849661.07</v>
      </c>
      <c r="M33" s="208">
        <v>0</v>
      </c>
      <c r="N33" s="209">
        <v>0</v>
      </c>
      <c r="O33" s="236">
        <v>93</v>
      </c>
      <c r="P33" s="237">
        <v>2163398.48</v>
      </c>
      <c r="Q33" s="236">
        <v>2348</v>
      </c>
      <c r="R33" s="237">
        <v>22442391.48</v>
      </c>
      <c r="S33" s="236">
        <v>2401</v>
      </c>
      <c r="T33" s="237">
        <v>23918544.969999999</v>
      </c>
      <c r="U33" s="236">
        <v>40</v>
      </c>
      <c r="V33" s="237">
        <v>687244.99</v>
      </c>
    </row>
    <row r="34" spans="2:22" x14ac:dyDescent="0.25">
      <c r="B34" s="89" t="s">
        <v>922</v>
      </c>
      <c r="C34" s="548" t="s">
        <v>2</v>
      </c>
      <c r="D34" s="333"/>
      <c r="E34" s="215">
        <v>0</v>
      </c>
      <c r="F34" s="218">
        <v>0</v>
      </c>
      <c r="G34" s="217">
        <v>0</v>
      </c>
      <c r="H34" s="218">
        <v>0</v>
      </c>
      <c r="I34" s="204">
        <v>0</v>
      </c>
      <c r="J34" s="203">
        <v>0</v>
      </c>
      <c r="K34" s="204">
        <v>0</v>
      </c>
      <c r="L34" s="203">
        <v>0</v>
      </c>
      <c r="M34" s="204">
        <v>0</v>
      </c>
      <c r="N34" s="203">
        <v>0</v>
      </c>
      <c r="O34" s="238">
        <v>0</v>
      </c>
      <c r="P34" s="217">
        <v>0</v>
      </c>
      <c r="Q34" s="238">
        <v>0</v>
      </c>
      <c r="R34" s="217">
        <v>0</v>
      </c>
      <c r="S34" s="238">
        <v>0</v>
      </c>
      <c r="T34" s="217">
        <v>0</v>
      </c>
      <c r="U34" s="238">
        <v>0</v>
      </c>
      <c r="V34" s="217">
        <v>0</v>
      </c>
    </row>
    <row r="35" spans="2:22" x14ac:dyDescent="0.25">
      <c r="B35" s="210" t="s">
        <v>115</v>
      </c>
      <c r="C35" s="542" t="s">
        <v>2</v>
      </c>
      <c r="D35" s="378"/>
      <c r="E35" s="221">
        <v>434800</v>
      </c>
      <c r="F35" s="222">
        <v>1</v>
      </c>
      <c r="G35" s="223">
        <v>6478706250.3800001</v>
      </c>
      <c r="H35" s="222">
        <v>1</v>
      </c>
      <c r="I35" s="213">
        <v>69685</v>
      </c>
      <c r="J35" s="214">
        <v>526353304.06</v>
      </c>
      <c r="K35" s="213">
        <v>363698</v>
      </c>
      <c r="L35" s="214">
        <v>5919590022.0699997</v>
      </c>
      <c r="M35" s="213">
        <v>1417</v>
      </c>
      <c r="N35" s="214">
        <v>32762924.25</v>
      </c>
      <c r="O35" s="239">
        <v>215317</v>
      </c>
      <c r="P35" s="240">
        <v>3633259138.6100001</v>
      </c>
      <c r="Q35" s="239">
        <v>219483</v>
      </c>
      <c r="R35" s="240">
        <v>2845447111.77</v>
      </c>
      <c r="S35" s="239">
        <v>418844</v>
      </c>
      <c r="T35" s="240">
        <v>6153941013</v>
      </c>
      <c r="U35" s="239">
        <v>15956</v>
      </c>
      <c r="V35" s="240">
        <v>324765237.38</v>
      </c>
    </row>
    <row r="36" spans="2:22" x14ac:dyDescent="0.25">
      <c r="B36" s="180" t="s">
        <v>2</v>
      </c>
      <c r="C36" s="522" t="s">
        <v>2</v>
      </c>
      <c r="D36" s="333"/>
      <c r="E36" s="181" t="s">
        <v>2</v>
      </c>
      <c r="F36" s="181" t="s">
        <v>2</v>
      </c>
      <c r="G36" s="181" t="s">
        <v>2</v>
      </c>
      <c r="H36" s="181" t="s">
        <v>2</v>
      </c>
      <c r="I36" s="181" t="s">
        <v>2</v>
      </c>
      <c r="J36" s="181" t="s">
        <v>2</v>
      </c>
      <c r="K36" s="181" t="s">
        <v>2</v>
      </c>
      <c r="L36" s="181" t="s">
        <v>2</v>
      </c>
      <c r="M36" s="181" t="s">
        <v>2</v>
      </c>
      <c r="N36" s="181" t="s">
        <v>2</v>
      </c>
      <c r="O36" s="181" t="s">
        <v>2</v>
      </c>
      <c r="P36" s="181" t="s">
        <v>2</v>
      </c>
      <c r="Q36" s="181" t="s">
        <v>2</v>
      </c>
      <c r="R36" s="181" t="s">
        <v>2</v>
      </c>
      <c r="S36" s="181" t="s">
        <v>2</v>
      </c>
      <c r="T36" s="181" t="s">
        <v>2</v>
      </c>
      <c r="U36" s="181" t="s">
        <v>2</v>
      </c>
      <c r="V36" s="181" t="s">
        <v>2</v>
      </c>
    </row>
    <row r="37" spans="2:22" x14ac:dyDescent="0.25">
      <c r="B37" s="626" t="s">
        <v>901</v>
      </c>
      <c r="C37" s="378"/>
      <c r="D37" s="378"/>
      <c r="E37" s="242" t="s">
        <v>2</v>
      </c>
      <c r="F37" s="181" t="s">
        <v>2</v>
      </c>
      <c r="G37" s="181" t="s">
        <v>2</v>
      </c>
      <c r="H37" s="181" t="s">
        <v>2</v>
      </c>
      <c r="I37" s="181" t="s">
        <v>2</v>
      </c>
      <c r="J37" s="181" t="s">
        <v>2</v>
      </c>
      <c r="K37" s="181" t="s">
        <v>2</v>
      </c>
      <c r="L37" s="181" t="s">
        <v>2</v>
      </c>
      <c r="M37" s="181" t="s">
        <v>2</v>
      </c>
      <c r="N37" s="181" t="s">
        <v>2</v>
      </c>
      <c r="O37" s="181" t="s">
        <v>2</v>
      </c>
      <c r="P37" s="181" t="s">
        <v>2</v>
      </c>
      <c r="Q37" s="181" t="s">
        <v>2</v>
      </c>
      <c r="R37" s="181" t="s">
        <v>2</v>
      </c>
      <c r="S37" s="181" t="s">
        <v>2</v>
      </c>
      <c r="T37" s="181" t="s">
        <v>2</v>
      </c>
      <c r="U37" s="181" t="s">
        <v>2</v>
      </c>
      <c r="V37" s="181" t="s">
        <v>2</v>
      </c>
    </row>
    <row r="38" spans="2:22" x14ac:dyDescent="0.25">
      <c r="B38" s="373" t="s">
        <v>927</v>
      </c>
      <c r="C38" s="378"/>
      <c r="D38" s="374"/>
      <c r="E38" s="59">
        <v>3</v>
      </c>
      <c r="F38" s="181" t="s">
        <v>2</v>
      </c>
      <c r="G38" s="181" t="s">
        <v>2</v>
      </c>
      <c r="H38" s="181" t="s">
        <v>2</v>
      </c>
      <c r="I38" s="181" t="s">
        <v>2</v>
      </c>
      <c r="J38" s="181" t="s">
        <v>2</v>
      </c>
      <c r="K38" s="181" t="s">
        <v>2</v>
      </c>
      <c r="L38" s="181" t="s">
        <v>2</v>
      </c>
      <c r="M38" s="181" t="s">
        <v>2</v>
      </c>
      <c r="N38" s="181" t="s">
        <v>2</v>
      </c>
      <c r="O38" s="181" t="s">
        <v>2</v>
      </c>
      <c r="P38" s="181" t="s">
        <v>2</v>
      </c>
      <c r="Q38" s="181" t="s">
        <v>2</v>
      </c>
      <c r="R38" s="181" t="s">
        <v>2</v>
      </c>
      <c r="S38" s="181" t="s">
        <v>2</v>
      </c>
      <c r="T38" s="181" t="s">
        <v>2</v>
      </c>
      <c r="U38" s="181" t="s">
        <v>2</v>
      </c>
      <c r="V38" s="181" t="s">
        <v>2</v>
      </c>
    </row>
    <row r="39" spans="2:22" x14ac:dyDescent="0.25">
      <c r="B39" s="375" t="s">
        <v>928</v>
      </c>
      <c r="C39" s="378"/>
      <c r="D39" s="374"/>
      <c r="E39" s="58">
        <v>71</v>
      </c>
      <c r="F39" s="181" t="s">
        <v>2</v>
      </c>
      <c r="G39" s="181" t="s">
        <v>2</v>
      </c>
      <c r="H39" s="181" t="s">
        <v>2</v>
      </c>
      <c r="I39" s="181" t="s">
        <v>2</v>
      </c>
      <c r="J39" s="181" t="s">
        <v>2</v>
      </c>
      <c r="K39" s="181" t="s">
        <v>2</v>
      </c>
      <c r="L39" s="181" t="s">
        <v>2</v>
      </c>
      <c r="M39" s="181" t="s">
        <v>2</v>
      </c>
      <c r="N39" s="181" t="s">
        <v>2</v>
      </c>
      <c r="O39" s="181" t="s">
        <v>2</v>
      </c>
      <c r="P39" s="181" t="s">
        <v>2</v>
      </c>
      <c r="Q39" s="181" t="s">
        <v>2</v>
      </c>
      <c r="R39" s="181" t="s">
        <v>2</v>
      </c>
      <c r="S39" s="181" t="s">
        <v>2</v>
      </c>
      <c r="T39" s="181" t="s">
        <v>2</v>
      </c>
      <c r="U39" s="181" t="s">
        <v>2</v>
      </c>
      <c r="V39" s="181" t="s">
        <v>2</v>
      </c>
    </row>
    <row r="40" spans="2:22" x14ac:dyDescent="0.25">
      <c r="B40" s="373" t="s">
        <v>929</v>
      </c>
      <c r="C40" s="378"/>
      <c r="D40" s="374"/>
      <c r="E40" s="68">
        <v>47.953599290379799</v>
      </c>
      <c r="F40" s="181" t="s">
        <v>2</v>
      </c>
      <c r="G40" s="181" t="s">
        <v>2</v>
      </c>
      <c r="H40" s="181" t="s">
        <v>2</v>
      </c>
      <c r="I40" s="181" t="s">
        <v>2</v>
      </c>
      <c r="J40" s="181" t="s">
        <v>2</v>
      </c>
      <c r="K40" s="181" t="s">
        <v>2</v>
      </c>
      <c r="L40" s="181" t="s">
        <v>2</v>
      </c>
      <c r="M40" s="181" t="s">
        <v>2</v>
      </c>
      <c r="N40" s="181" t="s">
        <v>2</v>
      </c>
      <c r="O40" s="181" t="s">
        <v>2</v>
      </c>
      <c r="P40" s="181" t="s">
        <v>2</v>
      </c>
      <c r="Q40" s="181" t="s">
        <v>2</v>
      </c>
      <c r="R40" s="181" t="s">
        <v>2</v>
      </c>
      <c r="S40" s="181" t="s">
        <v>2</v>
      </c>
      <c r="T40" s="181" t="s">
        <v>2</v>
      </c>
      <c r="U40" s="181" t="s">
        <v>2</v>
      </c>
      <c r="V40" s="181" t="s">
        <v>2</v>
      </c>
    </row>
    <row r="41" spans="2:22" x14ac:dyDescent="0.25">
      <c r="B41" s="241" t="s">
        <v>2</v>
      </c>
      <c r="C41" s="620" t="s">
        <v>2</v>
      </c>
      <c r="D41" s="333"/>
      <c r="E41" s="181" t="s">
        <v>2</v>
      </c>
      <c r="F41" s="181" t="s">
        <v>2</v>
      </c>
      <c r="G41" s="181" t="s">
        <v>2</v>
      </c>
      <c r="H41" s="181" t="s">
        <v>2</v>
      </c>
      <c r="I41" s="181" t="s">
        <v>2</v>
      </c>
      <c r="J41" s="181" t="s">
        <v>2</v>
      </c>
      <c r="K41" s="181" t="s">
        <v>2</v>
      </c>
      <c r="L41" s="181" t="s">
        <v>2</v>
      </c>
      <c r="M41" s="181" t="s">
        <v>2</v>
      </c>
      <c r="N41" s="181" t="s">
        <v>2</v>
      </c>
      <c r="O41" s="181" t="s">
        <v>2</v>
      </c>
      <c r="P41" s="181" t="s">
        <v>2</v>
      </c>
      <c r="Q41" s="181" t="s">
        <v>2</v>
      </c>
      <c r="R41" s="181" t="s">
        <v>2</v>
      </c>
      <c r="S41" s="181" t="s">
        <v>2</v>
      </c>
      <c r="T41" s="181" t="s">
        <v>2</v>
      </c>
      <c r="U41" s="181" t="s">
        <v>2</v>
      </c>
      <c r="V41" s="181" t="s">
        <v>2</v>
      </c>
    </row>
    <row r="42" spans="2:22" x14ac:dyDescent="0.25">
      <c r="B42" s="180" t="s">
        <v>2</v>
      </c>
      <c r="C42" s="522" t="s">
        <v>2</v>
      </c>
      <c r="D42" s="333"/>
      <c r="E42" s="181" t="s">
        <v>2</v>
      </c>
      <c r="F42" s="181" t="s">
        <v>2</v>
      </c>
      <c r="G42" s="181" t="s">
        <v>2</v>
      </c>
      <c r="H42" s="181" t="s">
        <v>2</v>
      </c>
      <c r="I42" s="181" t="s">
        <v>2</v>
      </c>
      <c r="J42" s="181" t="s">
        <v>2</v>
      </c>
      <c r="K42" s="181" t="s">
        <v>2</v>
      </c>
      <c r="L42" s="181" t="s">
        <v>2</v>
      </c>
      <c r="M42" s="181" t="s">
        <v>2</v>
      </c>
      <c r="N42" s="181" t="s">
        <v>2</v>
      </c>
      <c r="O42" s="181" t="s">
        <v>2</v>
      </c>
      <c r="P42" s="181" t="s">
        <v>2</v>
      </c>
      <c r="Q42" s="181" t="s">
        <v>2</v>
      </c>
      <c r="R42" s="181" t="s">
        <v>2</v>
      </c>
      <c r="S42" s="181" t="s">
        <v>2</v>
      </c>
      <c r="T42" s="181" t="s">
        <v>2</v>
      </c>
      <c r="U42" s="181" t="s">
        <v>2</v>
      </c>
      <c r="V42" s="181" t="s">
        <v>2</v>
      </c>
    </row>
    <row r="43" spans="2:22" x14ac:dyDescent="0.25">
      <c r="B43" s="235" t="s">
        <v>2</v>
      </c>
      <c r="C43" s="623" t="s">
        <v>2</v>
      </c>
      <c r="D43" s="333"/>
      <c r="E43" s="629" t="s">
        <v>881</v>
      </c>
      <c r="F43" s="509"/>
      <c r="G43" s="509"/>
      <c r="H43" s="510"/>
      <c r="I43" s="521" t="s">
        <v>700</v>
      </c>
      <c r="J43" s="378"/>
      <c r="K43" s="378"/>
      <c r="L43" s="378"/>
      <c r="M43" s="378"/>
      <c r="N43" s="374"/>
      <c r="O43" s="521" t="s">
        <v>108</v>
      </c>
      <c r="P43" s="378"/>
      <c r="Q43" s="378"/>
      <c r="R43" s="374"/>
      <c r="S43" s="521" t="s">
        <v>701</v>
      </c>
      <c r="T43" s="378"/>
      <c r="U43" s="378"/>
      <c r="V43" s="374"/>
    </row>
    <row r="44" spans="2:22" ht="18" customHeight="1" x14ac:dyDescent="0.25">
      <c r="C44" s="623" t="s">
        <v>2</v>
      </c>
      <c r="D44" s="333"/>
      <c r="E44" s="624" t="s">
        <v>2</v>
      </c>
      <c r="F44" s="333"/>
      <c r="G44" s="333"/>
      <c r="H44" s="345"/>
      <c r="I44" s="521" t="s">
        <v>702</v>
      </c>
      <c r="J44" s="374"/>
      <c r="K44" s="521" t="s">
        <v>703</v>
      </c>
      <c r="L44" s="374"/>
      <c r="M44" s="521" t="s">
        <v>704</v>
      </c>
      <c r="N44" s="374"/>
      <c r="O44" s="521" t="s">
        <v>705</v>
      </c>
      <c r="P44" s="374"/>
      <c r="Q44" s="521" t="s">
        <v>706</v>
      </c>
      <c r="R44" s="374"/>
      <c r="S44" s="521" t="s">
        <v>707</v>
      </c>
      <c r="T44" s="374"/>
      <c r="U44" s="521" t="s">
        <v>708</v>
      </c>
      <c r="V44" s="374"/>
    </row>
    <row r="45" spans="2:22" ht="60" x14ac:dyDescent="0.25">
      <c r="B45" s="376" t="s">
        <v>930</v>
      </c>
      <c r="C45" s="378"/>
      <c r="D45" s="374"/>
      <c r="E45" s="37" t="s">
        <v>710</v>
      </c>
      <c r="F45" s="37" t="s">
        <v>110</v>
      </c>
      <c r="G45" s="37" t="s">
        <v>111</v>
      </c>
      <c r="H45" s="37" t="s">
        <v>722</v>
      </c>
      <c r="I45" s="182" t="s">
        <v>710</v>
      </c>
      <c r="J45" s="182" t="s">
        <v>111</v>
      </c>
      <c r="K45" s="182" t="s">
        <v>710</v>
      </c>
      <c r="L45" s="182" t="s">
        <v>111</v>
      </c>
      <c r="M45" s="182" t="s">
        <v>710</v>
      </c>
      <c r="N45" s="182" t="s">
        <v>111</v>
      </c>
      <c r="O45" s="182" t="s">
        <v>710</v>
      </c>
      <c r="P45" s="182" t="s">
        <v>111</v>
      </c>
      <c r="Q45" s="182" t="s">
        <v>710</v>
      </c>
      <c r="R45" s="182" t="s">
        <v>111</v>
      </c>
      <c r="S45" s="182" t="s">
        <v>710</v>
      </c>
      <c r="T45" s="182" t="s">
        <v>111</v>
      </c>
      <c r="U45" s="182" t="s">
        <v>710</v>
      </c>
      <c r="V45" s="182" t="s">
        <v>111</v>
      </c>
    </row>
    <row r="46" spans="2:22" x14ac:dyDescent="0.25">
      <c r="B46" s="205" t="s">
        <v>916</v>
      </c>
      <c r="C46" s="555" t="s">
        <v>2</v>
      </c>
      <c r="D46" s="333"/>
      <c r="E46" s="219">
        <v>115756</v>
      </c>
      <c r="F46" s="40">
        <v>0.26622815087396501</v>
      </c>
      <c r="G46" s="41">
        <v>2361559772.96</v>
      </c>
      <c r="H46" s="40">
        <v>0.36451101218263798</v>
      </c>
      <c r="I46" s="208">
        <v>22248</v>
      </c>
      <c r="J46" s="209">
        <v>242199143.46000001</v>
      </c>
      <c r="K46" s="208">
        <v>92942</v>
      </c>
      <c r="L46" s="209">
        <v>2103677422.28</v>
      </c>
      <c r="M46" s="208">
        <v>566</v>
      </c>
      <c r="N46" s="209">
        <v>15683207.220000001</v>
      </c>
      <c r="O46" s="236">
        <v>45929</v>
      </c>
      <c r="P46" s="237">
        <v>1144334976.5599999</v>
      </c>
      <c r="Q46" s="236">
        <v>69827</v>
      </c>
      <c r="R46" s="237">
        <v>1217224796.4000001</v>
      </c>
      <c r="S46" s="236">
        <v>112712</v>
      </c>
      <c r="T46" s="237">
        <v>2266231460.4299998</v>
      </c>
      <c r="U46" s="236">
        <v>3044</v>
      </c>
      <c r="V46" s="237">
        <v>95328312.530000001</v>
      </c>
    </row>
    <row r="47" spans="2:22" x14ac:dyDescent="0.25">
      <c r="B47" s="89" t="s">
        <v>917</v>
      </c>
      <c r="C47" s="548" t="s">
        <v>2</v>
      </c>
      <c r="D47" s="333"/>
      <c r="E47" s="215">
        <v>149354</v>
      </c>
      <c r="F47" s="218">
        <v>0.343500459981601</v>
      </c>
      <c r="G47" s="217">
        <v>2462921908.6199999</v>
      </c>
      <c r="H47" s="218">
        <v>0.38015644072079102</v>
      </c>
      <c r="I47" s="204">
        <v>23123</v>
      </c>
      <c r="J47" s="203">
        <v>187530877.53</v>
      </c>
      <c r="K47" s="204">
        <v>125625</v>
      </c>
      <c r="L47" s="203">
        <v>2262157881.1999998</v>
      </c>
      <c r="M47" s="204">
        <v>606</v>
      </c>
      <c r="N47" s="203">
        <v>13233149.890000001</v>
      </c>
      <c r="O47" s="238">
        <v>76272</v>
      </c>
      <c r="P47" s="217">
        <v>1440744584.5799999</v>
      </c>
      <c r="Q47" s="238">
        <v>73082</v>
      </c>
      <c r="R47" s="217">
        <v>1022177324.04</v>
      </c>
      <c r="S47" s="238">
        <v>143228</v>
      </c>
      <c r="T47" s="217">
        <v>2315128653.21</v>
      </c>
      <c r="U47" s="238">
        <v>6126</v>
      </c>
      <c r="V47" s="217">
        <v>147793255.41</v>
      </c>
    </row>
    <row r="48" spans="2:22" x14ac:dyDescent="0.25">
      <c r="B48" s="205" t="s">
        <v>918</v>
      </c>
      <c r="C48" s="555" t="s">
        <v>2</v>
      </c>
      <c r="D48" s="333"/>
      <c r="E48" s="219">
        <v>110719</v>
      </c>
      <c r="F48" s="40">
        <v>0.25464351425942999</v>
      </c>
      <c r="G48" s="41">
        <v>1294894284.8499999</v>
      </c>
      <c r="H48" s="40">
        <v>0.199869269389093</v>
      </c>
      <c r="I48" s="208">
        <v>16497</v>
      </c>
      <c r="J48" s="209">
        <v>80156086.920000002</v>
      </c>
      <c r="K48" s="208">
        <v>94013</v>
      </c>
      <c r="L48" s="209">
        <v>1211316028.01</v>
      </c>
      <c r="M48" s="208">
        <v>209</v>
      </c>
      <c r="N48" s="209">
        <v>3422169.92</v>
      </c>
      <c r="O48" s="236">
        <v>61171</v>
      </c>
      <c r="P48" s="237">
        <v>837705825.15999997</v>
      </c>
      <c r="Q48" s="236">
        <v>49548</v>
      </c>
      <c r="R48" s="237">
        <v>457188459.69</v>
      </c>
      <c r="S48" s="236">
        <v>106158</v>
      </c>
      <c r="T48" s="237">
        <v>1225850824.5599999</v>
      </c>
      <c r="U48" s="236">
        <v>4561</v>
      </c>
      <c r="V48" s="237">
        <v>69043460.290000007</v>
      </c>
    </row>
    <row r="49" spans="2:22" x14ac:dyDescent="0.25">
      <c r="B49" s="89" t="s">
        <v>919</v>
      </c>
      <c r="C49" s="548" t="s">
        <v>2</v>
      </c>
      <c r="D49" s="333"/>
      <c r="E49" s="215">
        <v>43694</v>
      </c>
      <c r="F49" s="218">
        <v>0.10049218031278701</v>
      </c>
      <c r="G49" s="217">
        <v>350542330.39999998</v>
      </c>
      <c r="H49" s="218">
        <v>5.4106841219948701E-2</v>
      </c>
      <c r="I49" s="204">
        <v>4799</v>
      </c>
      <c r="J49" s="203">
        <v>13203413.390000001</v>
      </c>
      <c r="K49" s="204">
        <v>38861</v>
      </c>
      <c r="L49" s="203">
        <v>336914519.79000002</v>
      </c>
      <c r="M49" s="204">
        <v>34</v>
      </c>
      <c r="N49" s="203">
        <v>424397.22</v>
      </c>
      <c r="O49" s="238">
        <v>23306</v>
      </c>
      <c r="P49" s="217">
        <v>207019961.44</v>
      </c>
      <c r="Q49" s="238">
        <v>20388</v>
      </c>
      <c r="R49" s="217">
        <v>143522368.96000001</v>
      </c>
      <c r="S49" s="238">
        <v>42163</v>
      </c>
      <c r="T49" s="217">
        <v>338687605.62</v>
      </c>
      <c r="U49" s="238">
        <v>1531</v>
      </c>
      <c r="V49" s="217">
        <v>11854724.779999999</v>
      </c>
    </row>
    <row r="50" spans="2:22" x14ac:dyDescent="0.25">
      <c r="B50" s="205" t="s">
        <v>920</v>
      </c>
      <c r="C50" s="555" t="s">
        <v>2</v>
      </c>
      <c r="D50" s="333"/>
      <c r="E50" s="219">
        <v>14875</v>
      </c>
      <c r="F50" s="40">
        <v>3.4211131554737803E-2</v>
      </c>
      <c r="G50" s="41">
        <v>8709212.4800000004</v>
      </c>
      <c r="H50" s="40">
        <v>1.3442826612935499E-3</v>
      </c>
      <c r="I50" s="208">
        <v>2643</v>
      </c>
      <c r="J50" s="209">
        <v>3245572.32</v>
      </c>
      <c r="K50" s="208">
        <v>12230</v>
      </c>
      <c r="L50" s="209">
        <v>5463640.1600000001</v>
      </c>
      <c r="M50" s="208">
        <v>2</v>
      </c>
      <c r="N50" s="209">
        <v>0</v>
      </c>
      <c r="O50" s="236">
        <v>8600</v>
      </c>
      <c r="P50" s="237">
        <v>3425134.99</v>
      </c>
      <c r="Q50" s="236">
        <v>6275</v>
      </c>
      <c r="R50" s="237">
        <v>5284077.49</v>
      </c>
      <c r="S50" s="236">
        <v>14228</v>
      </c>
      <c r="T50" s="237">
        <v>7964117.7999999998</v>
      </c>
      <c r="U50" s="236">
        <v>647</v>
      </c>
      <c r="V50" s="237">
        <v>745094.68</v>
      </c>
    </row>
    <row r="51" spans="2:22" x14ac:dyDescent="0.25">
      <c r="B51" s="89" t="s">
        <v>921</v>
      </c>
      <c r="C51" s="548" t="s">
        <v>2</v>
      </c>
      <c r="D51" s="333"/>
      <c r="E51" s="215">
        <v>399</v>
      </c>
      <c r="F51" s="218">
        <v>9.1766329346826096E-4</v>
      </c>
      <c r="G51" s="217">
        <v>73355.600000000006</v>
      </c>
      <c r="H51" s="218">
        <v>1.13225692237084E-5</v>
      </c>
      <c r="I51" s="204">
        <v>375</v>
      </c>
      <c r="J51" s="203">
        <v>18210.439999999999</v>
      </c>
      <c r="K51" s="204">
        <v>24</v>
      </c>
      <c r="L51" s="203">
        <v>55145.16</v>
      </c>
      <c r="M51" s="204">
        <v>0</v>
      </c>
      <c r="N51" s="203">
        <v>0</v>
      </c>
      <c r="O51" s="238">
        <v>37</v>
      </c>
      <c r="P51" s="217">
        <v>28655.88</v>
      </c>
      <c r="Q51" s="238">
        <v>362</v>
      </c>
      <c r="R51" s="217">
        <v>44699.72</v>
      </c>
      <c r="S51" s="238">
        <v>352</v>
      </c>
      <c r="T51" s="217">
        <v>72965.91</v>
      </c>
      <c r="U51" s="238">
        <v>47</v>
      </c>
      <c r="V51" s="217">
        <v>389.69</v>
      </c>
    </row>
    <row r="52" spans="2:22" x14ac:dyDescent="0.25">
      <c r="B52" s="205" t="s">
        <v>922</v>
      </c>
      <c r="C52" s="555" t="s">
        <v>2</v>
      </c>
      <c r="D52" s="333"/>
      <c r="E52" s="219">
        <v>3</v>
      </c>
      <c r="F52" s="40">
        <v>6.89972401103956E-6</v>
      </c>
      <c r="G52" s="41">
        <v>5385.47</v>
      </c>
      <c r="H52" s="40">
        <v>8.3125701210548398E-7</v>
      </c>
      <c r="I52" s="208">
        <v>0</v>
      </c>
      <c r="J52" s="209">
        <v>0</v>
      </c>
      <c r="K52" s="208">
        <v>3</v>
      </c>
      <c r="L52" s="209">
        <v>5385.47</v>
      </c>
      <c r="M52" s="208">
        <v>0</v>
      </c>
      <c r="N52" s="209">
        <v>0</v>
      </c>
      <c r="O52" s="236">
        <v>2</v>
      </c>
      <c r="P52" s="237">
        <v>0</v>
      </c>
      <c r="Q52" s="236">
        <v>1</v>
      </c>
      <c r="R52" s="237">
        <v>5385.47</v>
      </c>
      <c r="S52" s="236">
        <v>3</v>
      </c>
      <c r="T52" s="237">
        <v>5385.47</v>
      </c>
      <c r="U52" s="236">
        <v>0</v>
      </c>
      <c r="V52" s="237">
        <v>0</v>
      </c>
    </row>
    <row r="53" spans="2:22" x14ac:dyDescent="0.25">
      <c r="B53" s="210" t="s">
        <v>115</v>
      </c>
      <c r="C53" s="542" t="s">
        <v>2</v>
      </c>
      <c r="D53" s="378"/>
      <c r="E53" s="221">
        <v>434800</v>
      </c>
      <c r="F53" s="222">
        <v>1</v>
      </c>
      <c r="G53" s="223">
        <v>6478706250.3800001</v>
      </c>
      <c r="H53" s="222">
        <v>1</v>
      </c>
      <c r="I53" s="213">
        <v>69685</v>
      </c>
      <c r="J53" s="214">
        <v>526353304.06</v>
      </c>
      <c r="K53" s="213">
        <v>363698</v>
      </c>
      <c r="L53" s="214">
        <v>5919590022.0699997</v>
      </c>
      <c r="M53" s="213">
        <v>1417</v>
      </c>
      <c r="N53" s="214">
        <v>32762924.25</v>
      </c>
      <c r="O53" s="239">
        <v>215317</v>
      </c>
      <c r="P53" s="240">
        <v>3633259138.6100001</v>
      </c>
      <c r="Q53" s="239">
        <v>219483</v>
      </c>
      <c r="R53" s="240">
        <v>2845447111.77</v>
      </c>
      <c r="S53" s="239">
        <v>418844</v>
      </c>
      <c r="T53" s="240">
        <v>6153941013</v>
      </c>
      <c r="U53" s="239">
        <v>15956</v>
      </c>
      <c r="V53" s="240">
        <v>324765237.38</v>
      </c>
    </row>
    <row r="54" spans="2:22" x14ac:dyDescent="0.25">
      <c r="B54" s="180" t="s">
        <v>2</v>
      </c>
      <c r="C54" s="522" t="s">
        <v>2</v>
      </c>
      <c r="D54" s="333"/>
      <c r="E54" s="181" t="s">
        <v>2</v>
      </c>
      <c r="F54" s="181" t="s">
        <v>2</v>
      </c>
      <c r="G54" s="181" t="s">
        <v>2</v>
      </c>
      <c r="H54" s="181" t="s">
        <v>2</v>
      </c>
      <c r="I54" s="181" t="s">
        <v>2</v>
      </c>
      <c r="J54" s="181" t="s">
        <v>2</v>
      </c>
      <c r="K54" s="181" t="s">
        <v>2</v>
      </c>
      <c r="L54" s="181" t="s">
        <v>2</v>
      </c>
      <c r="M54" s="181" t="s">
        <v>2</v>
      </c>
      <c r="N54" s="181" t="s">
        <v>2</v>
      </c>
      <c r="O54" s="181" t="s">
        <v>2</v>
      </c>
      <c r="P54" s="181" t="s">
        <v>2</v>
      </c>
      <c r="Q54" s="181" t="s">
        <v>2</v>
      </c>
      <c r="R54" s="181" t="s">
        <v>2</v>
      </c>
      <c r="S54" s="181" t="s">
        <v>2</v>
      </c>
      <c r="T54" s="181" t="s">
        <v>2</v>
      </c>
      <c r="U54" s="181" t="s">
        <v>2</v>
      </c>
      <c r="V54" s="181" t="s">
        <v>2</v>
      </c>
    </row>
    <row r="55" spans="2:22" x14ac:dyDescent="0.25">
      <c r="B55" s="626" t="s">
        <v>901</v>
      </c>
      <c r="C55" s="378"/>
      <c r="D55" s="378"/>
      <c r="E55" s="242" t="s">
        <v>2</v>
      </c>
      <c r="F55" s="181" t="s">
        <v>2</v>
      </c>
      <c r="G55" s="181" t="s">
        <v>2</v>
      </c>
      <c r="H55" s="181" t="s">
        <v>2</v>
      </c>
      <c r="I55" s="181" t="s">
        <v>2</v>
      </c>
      <c r="J55" s="181" t="s">
        <v>2</v>
      </c>
      <c r="K55" s="181" t="s">
        <v>2</v>
      </c>
      <c r="L55" s="181" t="s">
        <v>2</v>
      </c>
      <c r="M55" s="181" t="s">
        <v>2</v>
      </c>
      <c r="N55" s="181" t="s">
        <v>2</v>
      </c>
      <c r="O55" s="181" t="s">
        <v>2</v>
      </c>
      <c r="P55" s="181" t="s">
        <v>2</v>
      </c>
      <c r="Q55" s="181" t="s">
        <v>2</v>
      </c>
      <c r="R55" s="181" t="s">
        <v>2</v>
      </c>
      <c r="S55" s="181" t="s">
        <v>2</v>
      </c>
      <c r="T55" s="181" t="s">
        <v>2</v>
      </c>
      <c r="U55" s="181" t="s">
        <v>2</v>
      </c>
      <c r="V55" s="181" t="s">
        <v>2</v>
      </c>
    </row>
    <row r="56" spans="2:22" x14ac:dyDescent="0.25">
      <c r="B56" s="373" t="s">
        <v>931</v>
      </c>
      <c r="C56" s="378"/>
      <c r="D56" s="374"/>
      <c r="E56" s="59">
        <v>1</v>
      </c>
      <c r="F56" s="181" t="s">
        <v>2</v>
      </c>
      <c r="G56" s="181" t="s">
        <v>2</v>
      </c>
      <c r="H56" s="181" t="s">
        <v>2</v>
      </c>
      <c r="I56" s="181" t="s">
        <v>2</v>
      </c>
      <c r="J56" s="181" t="s">
        <v>2</v>
      </c>
      <c r="K56" s="181" t="s">
        <v>2</v>
      </c>
      <c r="L56" s="181" t="s">
        <v>2</v>
      </c>
      <c r="M56" s="181" t="s">
        <v>2</v>
      </c>
      <c r="N56" s="181" t="s">
        <v>2</v>
      </c>
      <c r="O56" s="181" t="s">
        <v>2</v>
      </c>
      <c r="P56" s="181" t="s">
        <v>2</v>
      </c>
      <c r="Q56" s="181" t="s">
        <v>2</v>
      </c>
      <c r="R56" s="181" t="s">
        <v>2</v>
      </c>
      <c r="S56" s="181" t="s">
        <v>2</v>
      </c>
      <c r="T56" s="181" t="s">
        <v>2</v>
      </c>
      <c r="U56" s="181" t="s">
        <v>2</v>
      </c>
      <c r="V56" s="181" t="s">
        <v>2</v>
      </c>
    </row>
    <row r="57" spans="2:22" x14ac:dyDescent="0.25">
      <c r="B57" s="375" t="s">
        <v>932</v>
      </c>
      <c r="C57" s="378"/>
      <c r="D57" s="374"/>
      <c r="E57" s="58">
        <v>74</v>
      </c>
      <c r="F57" s="181" t="s">
        <v>2</v>
      </c>
      <c r="G57" s="181" t="s">
        <v>2</v>
      </c>
      <c r="H57" s="181" t="s">
        <v>2</v>
      </c>
      <c r="I57" s="181" t="s">
        <v>2</v>
      </c>
      <c r="J57" s="181" t="s">
        <v>2</v>
      </c>
      <c r="K57" s="181" t="s">
        <v>2</v>
      </c>
      <c r="L57" s="181" t="s">
        <v>2</v>
      </c>
      <c r="M57" s="181" t="s">
        <v>2</v>
      </c>
      <c r="N57" s="181" t="s">
        <v>2</v>
      </c>
      <c r="O57" s="181" t="s">
        <v>2</v>
      </c>
      <c r="P57" s="181" t="s">
        <v>2</v>
      </c>
      <c r="Q57" s="181" t="s">
        <v>2</v>
      </c>
      <c r="R57" s="181" t="s">
        <v>2</v>
      </c>
      <c r="S57" s="181" t="s">
        <v>2</v>
      </c>
      <c r="T57" s="181" t="s">
        <v>2</v>
      </c>
      <c r="U57" s="181" t="s">
        <v>2</v>
      </c>
      <c r="V57" s="181" t="s">
        <v>2</v>
      </c>
    </row>
    <row r="58" spans="2:22" x14ac:dyDescent="0.25">
      <c r="B58" s="373" t="s">
        <v>933</v>
      </c>
      <c r="C58" s="378"/>
      <c r="D58" s="374"/>
      <c r="E58" s="68">
        <v>17.685060917035099</v>
      </c>
      <c r="F58" s="181" t="s">
        <v>2</v>
      </c>
      <c r="G58" s="181" t="s">
        <v>2</v>
      </c>
      <c r="H58" s="181" t="s">
        <v>2</v>
      </c>
      <c r="I58" s="181" t="s">
        <v>2</v>
      </c>
      <c r="J58" s="181" t="s">
        <v>2</v>
      </c>
      <c r="K58" s="181" t="s">
        <v>2</v>
      </c>
      <c r="L58" s="181" t="s">
        <v>2</v>
      </c>
      <c r="M58" s="181" t="s">
        <v>2</v>
      </c>
      <c r="N58" s="181" t="s">
        <v>2</v>
      </c>
      <c r="O58" s="181" t="s">
        <v>2</v>
      </c>
      <c r="P58" s="181" t="s">
        <v>2</v>
      </c>
      <c r="Q58" s="181" t="s">
        <v>2</v>
      </c>
      <c r="R58" s="181" t="s">
        <v>2</v>
      </c>
      <c r="S58" s="181" t="s">
        <v>2</v>
      </c>
      <c r="T58" s="181" t="s">
        <v>2</v>
      </c>
      <c r="U58" s="181" t="s">
        <v>2</v>
      </c>
      <c r="V58" s="181" t="s">
        <v>2</v>
      </c>
    </row>
    <row r="59" spans="2:22" x14ac:dyDescent="0.25">
      <c r="B59" s="241" t="s">
        <v>2</v>
      </c>
      <c r="C59" s="620" t="s">
        <v>2</v>
      </c>
      <c r="D59" s="333"/>
      <c r="E59" s="181" t="s">
        <v>2</v>
      </c>
      <c r="F59" s="181" t="s">
        <v>2</v>
      </c>
      <c r="G59" s="181" t="s">
        <v>2</v>
      </c>
      <c r="H59" s="181" t="s">
        <v>2</v>
      </c>
      <c r="I59" s="181" t="s">
        <v>2</v>
      </c>
      <c r="J59" s="181" t="s">
        <v>2</v>
      </c>
      <c r="K59" s="181" t="s">
        <v>2</v>
      </c>
      <c r="L59" s="181" t="s">
        <v>2</v>
      </c>
      <c r="M59" s="181" t="s">
        <v>2</v>
      </c>
      <c r="N59" s="181" t="s">
        <v>2</v>
      </c>
      <c r="O59" s="181" t="s">
        <v>2</v>
      </c>
      <c r="P59" s="181" t="s">
        <v>2</v>
      </c>
      <c r="Q59" s="181" t="s">
        <v>2</v>
      </c>
      <c r="R59" s="181" t="s">
        <v>2</v>
      </c>
      <c r="S59" s="181" t="s">
        <v>2</v>
      </c>
      <c r="T59" s="181" t="s">
        <v>2</v>
      </c>
      <c r="U59" s="181" t="s">
        <v>2</v>
      </c>
      <c r="V59" s="181" t="s">
        <v>2</v>
      </c>
    </row>
  </sheetData>
  <sheetProtection sheet="1" objects="1" scenarios="1"/>
  <mergeCells count="95">
    <mergeCell ref="A1:C3"/>
    <mergeCell ref="D1:W1"/>
    <mergeCell ref="D2:W2"/>
    <mergeCell ref="D3:W3"/>
    <mergeCell ref="B4:W4"/>
    <mergeCell ref="C6:D6"/>
    <mergeCell ref="C7:D7"/>
    <mergeCell ref="E7:H7"/>
    <mergeCell ref="I7:N7"/>
    <mergeCell ref="O7:R7"/>
    <mergeCell ref="S7:V7"/>
    <mergeCell ref="C8:D8"/>
    <mergeCell ref="E8:H8"/>
    <mergeCell ref="I8:J8"/>
    <mergeCell ref="K8:L8"/>
    <mergeCell ref="M8:N8"/>
    <mergeCell ref="O8:P8"/>
    <mergeCell ref="Q8:R8"/>
    <mergeCell ref="S8:T8"/>
    <mergeCell ref="U8:V8"/>
    <mergeCell ref="B9:D9"/>
    <mergeCell ref="C10:D10"/>
    <mergeCell ref="C11:D11"/>
    <mergeCell ref="C12:D12"/>
    <mergeCell ref="C13:D13"/>
    <mergeCell ref="C14:D14"/>
    <mergeCell ref="C15:D15"/>
    <mergeCell ref="C16:D16"/>
    <mergeCell ref="C17:D17"/>
    <mergeCell ref="C18:D18"/>
    <mergeCell ref="B19:D19"/>
    <mergeCell ref="B20:D20"/>
    <mergeCell ref="B21:D21"/>
    <mergeCell ref="B22:D22"/>
    <mergeCell ref="C23:D23"/>
    <mergeCell ref="C24:D24"/>
    <mergeCell ref="C25:D25"/>
    <mergeCell ref="E25:H25"/>
    <mergeCell ref="I25:N25"/>
    <mergeCell ref="O25:R25"/>
    <mergeCell ref="S25:V25"/>
    <mergeCell ref="C26:D26"/>
    <mergeCell ref="E26:H26"/>
    <mergeCell ref="I26:J26"/>
    <mergeCell ref="K26:L26"/>
    <mergeCell ref="M26:N26"/>
    <mergeCell ref="O26:P26"/>
    <mergeCell ref="Q26:R26"/>
    <mergeCell ref="S26:T26"/>
    <mergeCell ref="U26:V26"/>
    <mergeCell ref="B27:D27"/>
    <mergeCell ref="C28:D28"/>
    <mergeCell ref="C29:D29"/>
    <mergeCell ref="C30:D30"/>
    <mergeCell ref="C31:D31"/>
    <mergeCell ref="C32:D32"/>
    <mergeCell ref="C33:D33"/>
    <mergeCell ref="C34:D34"/>
    <mergeCell ref="C35:D35"/>
    <mergeCell ref="C36:D36"/>
    <mergeCell ref="B37:D37"/>
    <mergeCell ref="B38:D38"/>
    <mergeCell ref="B39:D39"/>
    <mergeCell ref="B40:D40"/>
    <mergeCell ref="C41:D41"/>
    <mergeCell ref="C42:D42"/>
    <mergeCell ref="C43:D43"/>
    <mergeCell ref="E43:H43"/>
    <mergeCell ref="I43:N43"/>
    <mergeCell ref="O43:R43"/>
    <mergeCell ref="S43:V43"/>
    <mergeCell ref="C44:D44"/>
    <mergeCell ref="E44:H44"/>
    <mergeCell ref="I44:J44"/>
    <mergeCell ref="K44:L44"/>
    <mergeCell ref="M44:N44"/>
    <mergeCell ref="O44:P44"/>
    <mergeCell ref="Q44:R44"/>
    <mergeCell ref="S44:T44"/>
    <mergeCell ref="U44:V44"/>
    <mergeCell ref="B45:D45"/>
    <mergeCell ref="C46:D46"/>
    <mergeCell ref="C47:D47"/>
    <mergeCell ref="C48:D48"/>
    <mergeCell ref="C49:D49"/>
    <mergeCell ref="C50:D50"/>
    <mergeCell ref="C51:D51"/>
    <mergeCell ref="C52:D52"/>
    <mergeCell ref="C53:D53"/>
    <mergeCell ref="C54:D54"/>
    <mergeCell ref="B55:D55"/>
    <mergeCell ref="B56:D56"/>
    <mergeCell ref="B57:D57"/>
    <mergeCell ref="B58:D58"/>
    <mergeCell ref="C59:D59"/>
  </mergeCells>
  <pageMargins left="0.25" right="0.25" top="0.25" bottom="0.25" header="0.25" footer="0.25"/>
  <pageSetup scale="35" orientation="landscape" cellComments="atEnd"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X61"/>
  <sheetViews>
    <sheetView showGridLines="0" workbookViewId="0">
      <selection activeCell="T18" sqref="T18"/>
    </sheetView>
  </sheetViews>
  <sheetFormatPr baseColWidth="10" defaultColWidth="9.140625" defaultRowHeight="15" x14ac:dyDescent="0.25"/>
  <cols>
    <col min="1" max="1" width="1.5703125" customWidth="1"/>
    <col min="2" max="2" width="31" customWidth="1"/>
    <col min="3" max="3" width="1" customWidth="1"/>
    <col min="4" max="4" width="12.7109375" customWidth="1"/>
    <col min="5"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 min="24" max="24" width="0" hidden="1" customWidth="1"/>
  </cols>
  <sheetData>
    <row r="1" spans="1:24" ht="18" customHeight="1" x14ac:dyDescent="0.25">
      <c r="A1" s="333"/>
      <c r="B1" s="333"/>
      <c r="C1" s="333"/>
      <c r="D1" s="339" t="s">
        <v>0</v>
      </c>
      <c r="E1" s="333"/>
      <c r="F1" s="333"/>
      <c r="G1" s="333"/>
      <c r="H1" s="333"/>
      <c r="I1" s="333"/>
      <c r="J1" s="333"/>
      <c r="K1" s="333"/>
      <c r="L1" s="333"/>
      <c r="M1" s="333"/>
      <c r="N1" s="333"/>
      <c r="O1" s="333"/>
      <c r="P1" s="333"/>
      <c r="Q1" s="333"/>
      <c r="R1" s="333"/>
      <c r="S1" s="333"/>
      <c r="T1" s="333"/>
      <c r="U1" s="333"/>
      <c r="V1" s="333"/>
      <c r="W1" s="333"/>
      <c r="X1" s="333"/>
    </row>
    <row r="2" spans="1:24" ht="18" customHeight="1" x14ac:dyDescent="0.25">
      <c r="A2" s="333"/>
      <c r="B2" s="333"/>
      <c r="C2" s="333"/>
      <c r="D2" s="339" t="s">
        <v>1</v>
      </c>
      <c r="E2" s="333"/>
      <c r="F2" s="333"/>
      <c r="G2" s="333"/>
      <c r="H2" s="333"/>
      <c r="I2" s="333"/>
      <c r="J2" s="333"/>
      <c r="K2" s="333"/>
      <c r="L2" s="333"/>
      <c r="M2" s="333"/>
      <c r="N2" s="333"/>
      <c r="O2" s="333"/>
      <c r="P2" s="333"/>
      <c r="Q2" s="333"/>
      <c r="R2" s="333"/>
      <c r="S2" s="333"/>
      <c r="T2" s="333"/>
      <c r="U2" s="333"/>
      <c r="V2" s="333"/>
      <c r="W2" s="333"/>
      <c r="X2" s="333"/>
    </row>
    <row r="3" spans="1:24" ht="18" customHeight="1" x14ac:dyDescent="0.25">
      <c r="A3" s="333"/>
      <c r="B3" s="333"/>
      <c r="C3" s="333"/>
      <c r="D3" s="339" t="s">
        <v>2</v>
      </c>
      <c r="E3" s="333"/>
      <c r="F3" s="333"/>
      <c r="G3" s="333"/>
      <c r="H3" s="333"/>
      <c r="I3" s="333"/>
      <c r="J3" s="333"/>
      <c r="K3" s="333"/>
      <c r="L3" s="333"/>
      <c r="M3" s="333"/>
      <c r="N3" s="333"/>
      <c r="O3" s="333"/>
      <c r="P3" s="333"/>
      <c r="Q3" s="333"/>
      <c r="R3" s="333"/>
      <c r="S3" s="333"/>
      <c r="T3" s="333"/>
      <c r="U3" s="333"/>
      <c r="V3" s="333"/>
      <c r="W3" s="333"/>
      <c r="X3" s="333"/>
    </row>
    <row r="4" spans="1:24" ht="18" customHeight="1" x14ac:dyDescent="0.25">
      <c r="B4" s="340" t="s">
        <v>934</v>
      </c>
      <c r="C4" s="333"/>
      <c r="D4" s="333"/>
      <c r="E4" s="333"/>
      <c r="F4" s="333"/>
      <c r="G4" s="333"/>
      <c r="H4" s="333"/>
      <c r="I4" s="333"/>
      <c r="J4" s="333"/>
      <c r="K4" s="333"/>
      <c r="L4" s="333"/>
      <c r="M4" s="333"/>
      <c r="N4" s="333"/>
      <c r="O4" s="333"/>
      <c r="P4" s="333"/>
      <c r="Q4" s="333"/>
      <c r="R4" s="333"/>
      <c r="S4" s="333"/>
      <c r="T4" s="333"/>
      <c r="U4" s="333"/>
      <c r="V4" s="333"/>
      <c r="W4" s="333"/>
    </row>
    <row r="5" spans="1:24" ht="2.4500000000000002" customHeight="1" x14ac:dyDescent="0.25"/>
    <row r="6" spans="1:24" x14ac:dyDescent="0.25">
      <c r="B6" s="180" t="s">
        <v>2</v>
      </c>
      <c r="C6" s="522" t="s">
        <v>2</v>
      </c>
      <c r="D6" s="333"/>
      <c r="E6" s="181" t="s">
        <v>2</v>
      </c>
      <c r="F6" s="181" t="s">
        <v>2</v>
      </c>
      <c r="G6" s="181" t="s">
        <v>2</v>
      </c>
      <c r="H6" s="181" t="s">
        <v>2</v>
      </c>
      <c r="I6" s="181" t="s">
        <v>2</v>
      </c>
      <c r="J6" s="181" t="s">
        <v>2</v>
      </c>
      <c r="K6" s="181" t="s">
        <v>2</v>
      </c>
      <c r="L6" s="181" t="s">
        <v>2</v>
      </c>
      <c r="M6" s="181" t="s">
        <v>2</v>
      </c>
      <c r="N6" s="181" t="s">
        <v>2</v>
      </c>
      <c r="O6" s="181" t="s">
        <v>2</v>
      </c>
      <c r="P6" s="181" t="s">
        <v>2</v>
      </c>
      <c r="Q6" s="181" t="s">
        <v>2</v>
      </c>
      <c r="R6" s="181" t="s">
        <v>2</v>
      </c>
      <c r="S6" s="181" t="s">
        <v>2</v>
      </c>
      <c r="T6" s="181" t="s">
        <v>2</v>
      </c>
      <c r="U6" s="181" t="s">
        <v>2</v>
      </c>
      <c r="V6" s="181" t="s">
        <v>2</v>
      </c>
    </row>
    <row r="7" spans="1:24" x14ac:dyDescent="0.25">
      <c r="B7" s="235" t="s">
        <v>2</v>
      </c>
      <c r="C7" s="623" t="s">
        <v>2</v>
      </c>
      <c r="D7" s="333"/>
      <c r="E7" s="629" t="s">
        <v>881</v>
      </c>
      <c r="F7" s="509"/>
      <c r="G7" s="509"/>
      <c r="H7" s="510"/>
      <c r="I7" s="521" t="s">
        <v>700</v>
      </c>
      <c r="J7" s="378"/>
      <c r="K7" s="378"/>
      <c r="L7" s="378"/>
      <c r="M7" s="378"/>
      <c r="N7" s="374"/>
      <c r="O7" s="521" t="s">
        <v>108</v>
      </c>
      <c r="P7" s="378"/>
      <c r="Q7" s="378"/>
      <c r="R7" s="374"/>
      <c r="S7" s="521" t="s">
        <v>701</v>
      </c>
      <c r="T7" s="378"/>
      <c r="U7" s="378"/>
      <c r="V7" s="374"/>
    </row>
    <row r="8" spans="1:24" ht="18" customHeight="1" x14ac:dyDescent="0.25">
      <c r="C8" s="623" t="s">
        <v>2</v>
      </c>
      <c r="D8" s="333"/>
      <c r="E8" s="624" t="s">
        <v>2</v>
      </c>
      <c r="F8" s="333"/>
      <c r="G8" s="333"/>
      <c r="H8" s="345"/>
      <c r="I8" s="521" t="s">
        <v>702</v>
      </c>
      <c r="J8" s="374"/>
      <c r="K8" s="521" t="s">
        <v>703</v>
      </c>
      <c r="L8" s="374"/>
      <c r="M8" s="521" t="s">
        <v>704</v>
      </c>
      <c r="N8" s="374"/>
      <c r="O8" s="521" t="s">
        <v>705</v>
      </c>
      <c r="P8" s="374"/>
      <c r="Q8" s="521" t="s">
        <v>706</v>
      </c>
      <c r="R8" s="374"/>
      <c r="S8" s="521" t="s">
        <v>707</v>
      </c>
      <c r="T8" s="374"/>
      <c r="U8" s="521" t="s">
        <v>708</v>
      </c>
      <c r="V8" s="374"/>
    </row>
    <row r="9" spans="1:24" ht="60" x14ac:dyDescent="0.25">
      <c r="B9" s="376" t="s">
        <v>935</v>
      </c>
      <c r="C9" s="378"/>
      <c r="D9" s="374"/>
      <c r="E9" s="37" t="s">
        <v>710</v>
      </c>
      <c r="F9" s="37" t="s">
        <v>110</v>
      </c>
      <c r="G9" s="37" t="s">
        <v>111</v>
      </c>
      <c r="H9" s="37" t="s">
        <v>722</v>
      </c>
      <c r="I9" s="182" t="s">
        <v>710</v>
      </c>
      <c r="J9" s="182" t="s">
        <v>111</v>
      </c>
      <c r="K9" s="182" t="s">
        <v>710</v>
      </c>
      <c r="L9" s="182" t="s">
        <v>111</v>
      </c>
      <c r="M9" s="182" t="s">
        <v>710</v>
      </c>
      <c r="N9" s="182" t="s">
        <v>111</v>
      </c>
      <c r="O9" s="182" t="s">
        <v>710</v>
      </c>
      <c r="P9" s="182" t="s">
        <v>111</v>
      </c>
      <c r="Q9" s="182" t="s">
        <v>710</v>
      </c>
      <c r="R9" s="182" t="s">
        <v>111</v>
      </c>
      <c r="S9" s="182" t="s">
        <v>710</v>
      </c>
      <c r="T9" s="182" t="s">
        <v>111</v>
      </c>
      <c r="U9" s="182" t="s">
        <v>710</v>
      </c>
      <c r="V9" s="182" t="s">
        <v>111</v>
      </c>
    </row>
    <row r="10" spans="1:24" x14ac:dyDescent="0.25">
      <c r="B10" s="205" t="s">
        <v>936</v>
      </c>
      <c r="C10" s="555" t="s">
        <v>2</v>
      </c>
      <c r="D10" s="333"/>
      <c r="E10" s="219">
        <v>141771</v>
      </c>
      <c r="F10" s="40">
        <v>0.32606025758969598</v>
      </c>
      <c r="G10" s="41">
        <v>2577194312.3800001</v>
      </c>
      <c r="H10" s="40">
        <v>0.39779459243561799</v>
      </c>
      <c r="I10" s="208">
        <v>13170</v>
      </c>
      <c r="J10" s="209">
        <v>113072314.93000001</v>
      </c>
      <c r="K10" s="208">
        <v>128601</v>
      </c>
      <c r="L10" s="209">
        <v>2464121997.4499998</v>
      </c>
      <c r="M10" s="208">
        <v>0</v>
      </c>
      <c r="N10" s="209">
        <v>0</v>
      </c>
      <c r="O10" s="236">
        <v>71091</v>
      </c>
      <c r="P10" s="237">
        <v>1474405396.72</v>
      </c>
      <c r="Q10" s="236">
        <v>70680</v>
      </c>
      <c r="R10" s="237">
        <v>1102788915.6600001</v>
      </c>
      <c r="S10" s="236">
        <v>138701</v>
      </c>
      <c r="T10" s="237">
        <v>2483005123.0900002</v>
      </c>
      <c r="U10" s="236">
        <v>3070</v>
      </c>
      <c r="V10" s="237">
        <v>94189189.290000007</v>
      </c>
    </row>
    <row r="11" spans="1:24" x14ac:dyDescent="0.25">
      <c r="B11" s="89" t="s">
        <v>937</v>
      </c>
      <c r="C11" s="548" t="s">
        <v>2</v>
      </c>
      <c r="D11" s="333"/>
      <c r="E11" s="215">
        <v>1180</v>
      </c>
      <c r="F11" s="218">
        <v>2.7138914443422301E-3</v>
      </c>
      <c r="G11" s="217">
        <v>90466178.049999997</v>
      </c>
      <c r="H11" s="218">
        <v>1.39636178202544E-2</v>
      </c>
      <c r="I11" s="204">
        <v>211</v>
      </c>
      <c r="J11" s="203">
        <v>7991613.0999999996</v>
      </c>
      <c r="K11" s="204">
        <v>966</v>
      </c>
      <c r="L11" s="203">
        <v>82267696.459999993</v>
      </c>
      <c r="M11" s="204">
        <v>3</v>
      </c>
      <c r="N11" s="203">
        <v>206868.49</v>
      </c>
      <c r="O11" s="238">
        <v>366</v>
      </c>
      <c r="P11" s="217">
        <v>38313778.969999999</v>
      </c>
      <c r="Q11" s="238">
        <v>814</v>
      </c>
      <c r="R11" s="217">
        <v>52152399.079999998</v>
      </c>
      <c r="S11" s="238">
        <v>1029</v>
      </c>
      <c r="T11" s="217">
        <v>78140912.870000005</v>
      </c>
      <c r="U11" s="238">
        <v>151</v>
      </c>
      <c r="V11" s="217">
        <v>12325265.18</v>
      </c>
    </row>
    <row r="12" spans="1:24" x14ac:dyDescent="0.25">
      <c r="B12" s="205" t="s">
        <v>938</v>
      </c>
      <c r="C12" s="555" t="s">
        <v>2</v>
      </c>
      <c r="D12" s="333"/>
      <c r="E12" s="219">
        <v>2846</v>
      </c>
      <c r="F12" s="40">
        <v>6.5455381784728598E-3</v>
      </c>
      <c r="G12" s="41">
        <v>66713030.640000001</v>
      </c>
      <c r="H12" s="40">
        <v>1.02972766570621E-2</v>
      </c>
      <c r="I12" s="208">
        <v>58</v>
      </c>
      <c r="J12" s="209">
        <v>542350.75</v>
      </c>
      <c r="K12" s="208">
        <v>2788</v>
      </c>
      <c r="L12" s="209">
        <v>66170679.890000001</v>
      </c>
      <c r="M12" s="208">
        <v>0</v>
      </c>
      <c r="N12" s="209">
        <v>0</v>
      </c>
      <c r="O12" s="236">
        <v>2491</v>
      </c>
      <c r="P12" s="237">
        <v>58813075.859999999</v>
      </c>
      <c r="Q12" s="236">
        <v>355</v>
      </c>
      <c r="R12" s="237">
        <v>7899954.7800000003</v>
      </c>
      <c r="S12" s="236">
        <v>2799</v>
      </c>
      <c r="T12" s="237">
        <v>65509554.439999998</v>
      </c>
      <c r="U12" s="236">
        <v>47</v>
      </c>
      <c r="V12" s="237">
        <v>1203476.2</v>
      </c>
    </row>
    <row r="13" spans="1:24" x14ac:dyDescent="0.25">
      <c r="B13" s="89" t="s">
        <v>939</v>
      </c>
      <c r="C13" s="548" t="s">
        <v>2</v>
      </c>
      <c r="D13" s="333"/>
      <c r="E13" s="215">
        <v>292</v>
      </c>
      <c r="F13" s="218">
        <v>6.7157313707451695E-4</v>
      </c>
      <c r="G13" s="217">
        <v>32990685.309999999</v>
      </c>
      <c r="H13" s="218">
        <v>5.0921718063795503E-3</v>
      </c>
      <c r="I13" s="204">
        <v>41</v>
      </c>
      <c r="J13" s="203">
        <v>2206944.63</v>
      </c>
      <c r="K13" s="204">
        <v>248</v>
      </c>
      <c r="L13" s="203">
        <v>30400486.699999999</v>
      </c>
      <c r="M13" s="204">
        <v>3</v>
      </c>
      <c r="N13" s="203">
        <v>383253.98</v>
      </c>
      <c r="O13" s="238">
        <v>132</v>
      </c>
      <c r="P13" s="217">
        <v>15413841.310000001</v>
      </c>
      <c r="Q13" s="238">
        <v>160</v>
      </c>
      <c r="R13" s="217">
        <v>17576844</v>
      </c>
      <c r="S13" s="238">
        <v>252</v>
      </c>
      <c r="T13" s="217">
        <v>28943906.550000001</v>
      </c>
      <c r="U13" s="238">
        <v>40</v>
      </c>
      <c r="V13" s="217">
        <v>4046778.76</v>
      </c>
    </row>
    <row r="14" spans="1:24" x14ac:dyDescent="0.25">
      <c r="B14" s="205" t="s">
        <v>940</v>
      </c>
      <c r="C14" s="555" t="s">
        <v>2</v>
      </c>
      <c r="D14" s="333"/>
      <c r="E14" s="219">
        <v>16775</v>
      </c>
      <c r="F14" s="40">
        <v>3.8580956761729499E-2</v>
      </c>
      <c r="G14" s="41">
        <v>202337918.09</v>
      </c>
      <c r="H14" s="40">
        <v>3.1231222758113499E-2</v>
      </c>
      <c r="I14" s="208">
        <v>9906</v>
      </c>
      <c r="J14" s="209">
        <v>88602315.299999997</v>
      </c>
      <c r="K14" s="208">
        <v>6833</v>
      </c>
      <c r="L14" s="209">
        <v>112979224.62</v>
      </c>
      <c r="M14" s="208">
        <v>36</v>
      </c>
      <c r="N14" s="209">
        <v>756378.17</v>
      </c>
      <c r="O14" s="236">
        <v>653</v>
      </c>
      <c r="P14" s="237">
        <v>5964585.1399999997</v>
      </c>
      <c r="Q14" s="236">
        <v>16122</v>
      </c>
      <c r="R14" s="237">
        <v>196373332.94999999</v>
      </c>
      <c r="S14" s="236">
        <v>15834</v>
      </c>
      <c r="T14" s="237">
        <v>193249829.27000001</v>
      </c>
      <c r="U14" s="236">
        <v>941</v>
      </c>
      <c r="V14" s="237">
        <v>9088088.8200000003</v>
      </c>
    </row>
    <row r="15" spans="1:24" x14ac:dyDescent="0.25">
      <c r="B15" s="89" t="s">
        <v>941</v>
      </c>
      <c r="C15" s="548" t="s">
        <v>2</v>
      </c>
      <c r="D15" s="333"/>
      <c r="E15" s="215">
        <v>7574</v>
      </c>
      <c r="F15" s="218">
        <v>1.74195032198712E-2</v>
      </c>
      <c r="G15" s="217">
        <v>363380369.74000001</v>
      </c>
      <c r="H15" s="218">
        <v>5.60884157571871E-2</v>
      </c>
      <c r="I15" s="204">
        <v>1592</v>
      </c>
      <c r="J15" s="203">
        <v>36051481.68</v>
      </c>
      <c r="K15" s="204">
        <v>5956</v>
      </c>
      <c r="L15" s="203">
        <v>326104686.94</v>
      </c>
      <c r="M15" s="204">
        <v>26</v>
      </c>
      <c r="N15" s="203">
        <v>1224201.1200000001</v>
      </c>
      <c r="O15" s="238">
        <v>3352</v>
      </c>
      <c r="P15" s="217">
        <v>186110277.02000001</v>
      </c>
      <c r="Q15" s="238">
        <v>4222</v>
      </c>
      <c r="R15" s="217">
        <v>177270092.72</v>
      </c>
      <c r="S15" s="238">
        <v>6367</v>
      </c>
      <c r="T15" s="217">
        <v>291437005.69</v>
      </c>
      <c r="U15" s="238">
        <v>1207</v>
      </c>
      <c r="V15" s="217">
        <v>71943364.049999997</v>
      </c>
    </row>
    <row r="16" spans="1:24" x14ac:dyDescent="0.25">
      <c r="B16" s="205" t="s">
        <v>942</v>
      </c>
      <c r="C16" s="555" t="s">
        <v>2</v>
      </c>
      <c r="D16" s="333"/>
      <c r="E16" s="219">
        <v>36227</v>
      </c>
      <c r="F16" s="40">
        <v>8.3318767249310005E-2</v>
      </c>
      <c r="G16" s="41">
        <v>359646954.24000001</v>
      </c>
      <c r="H16" s="40">
        <v>5.5512156338143201E-2</v>
      </c>
      <c r="I16" s="208">
        <v>5692</v>
      </c>
      <c r="J16" s="209">
        <v>29965969.719999999</v>
      </c>
      <c r="K16" s="208">
        <v>30535</v>
      </c>
      <c r="L16" s="209">
        <v>329680984.51999998</v>
      </c>
      <c r="M16" s="208">
        <v>0</v>
      </c>
      <c r="N16" s="209">
        <v>0</v>
      </c>
      <c r="O16" s="236">
        <v>17053</v>
      </c>
      <c r="P16" s="237">
        <v>185273236.38</v>
      </c>
      <c r="Q16" s="236">
        <v>19174</v>
      </c>
      <c r="R16" s="237">
        <v>174373717.86000001</v>
      </c>
      <c r="S16" s="236">
        <v>36121</v>
      </c>
      <c r="T16" s="237">
        <v>358502734.44</v>
      </c>
      <c r="U16" s="236">
        <v>106</v>
      </c>
      <c r="V16" s="237">
        <v>1144219.8</v>
      </c>
    </row>
    <row r="17" spans="2:22" x14ac:dyDescent="0.25">
      <c r="B17" s="89" t="s">
        <v>943</v>
      </c>
      <c r="C17" s="548" t="s">
        <v>2</v>
      </c>
      <c r="D17" s="333"/>
      <c r="E17" s="215">
        <v>55768</v>
      </c>
      <c r="F17" s="218">
        <v>0.12826126954921799</v>
      </c>
      <c r="G17" s="217">
        <v>639329290.79999995</v>
      </c>
      <c r="H17" s="218">
        <v>9.8681629648280603E-2</v>
      </c>
      <c r="I17" s="204">
        <v>9595</v>
      </c>
      <c r="J17" s="203">
        <v>45925718.200000003</v>
      </c>
      <c r="K17" s="204">
        <v>46169</v>
      </c>
      <c r="L17" s="203">
        <v>593353642.13</v>
      </c>
      <c r="M17" s="204">
        <v>4</v>
      </c>
      <c r="N17" s="203">
        <v>49930.47</v>
      </c>
      <c r="O17" s="238">
        <v>28835</v>
      </c>
      <c r="P17" s="217">
        <v>391412650.19999999</v>
      </c>
      <c r="Q17" s="238">
        <v>26933</v>
      </c>
      <c r="R17" s="217">
        <v>247916640.59999999</v>
      </c>
      <c r="S17" s="238">
        <v>55134</v>
      </c>
      <c r="T17" s="217">
        <v>630964443.33000004</v>
      </c>
      <c r="U17" s="238">
        <v>634</v>
      </c>
      <c r="V17" s="217">
        <v>8364847.4699999997</v>
      </c>
    </row>
    <row r="18" spans="2:22" x14ac:dyDescent="0.25">
      <c r="B18" s="205" t="s">
        <v>944</v>
      </c>
      <c r="C18" s="555" t="s">
        <v>2</v>
      </c>
      <c r="D18" s="333"/>
      <c r="E18" s="219">
        <v>172367</v>
      </c>
      <c r="F18" s="40">
        <v>0.396428242870285</v>
      </c>
      <c r="G18" s="41">
        <v>2146647511.1300001</v>
      </c>
      <c r="H18" s="40">
        <v>0.33133891677896199</v>
      </c>
      <c r="I18" s="208">
        <v>29420</v>
      </c>
      <c r="J18" s="209">
        <v>201994595.75</v>
      </c>
      <c r="K18" s="208">
        <v>141602</v>
      </c>
      <c r="L18" s="209">
        <v>1914510623.3599999</v>
      </c>
      <c r="M18" s="208">
        <v>1345</v>
      </c>
      <c r="N18" s="209">
        <v>30142292.02</v>
      </c>
      <c r="O18" s="236">
        <v>91344</v>
      </c>
      <c r="P18" s="237">
        <v>1277552297.01</v>
      </c>
      <c r="Q18" s="236">
        <v>81023</v>
      </c>
      <c r="R18" s="237">
        <v>869095214.12</v>
      </c>
      <c r="S18" s="236">
        <v>162607</v>
      </c>
      <c r="T18" s="237">
        <v>2024187503.3199999</v>
      </c>
      <c r="U18" s="236">
        <v>9760</v>
      </c>
      <c r="V18" s="237">
        <v>122460007.81</v>
      </c>
    </row>
    <row r="19" spans="2:22" x14ac:dyDescent="0.25">
      <c r="B19" s="210" t="s">
        <v>115</v>
      </c>
      <c r="C19" s="542" t="s">
        <v>2</v>
      </c>
      <c r="D19" s="378"/>
      <c r="E19" s="221">
        <v>434800</v>
      </c>
      <c r="F19" s="222">
        <v>1</v>
      </c>
      <c r="G19" s="223">
        <v>6478706250.3800001</v>
      </c>
      <c r="H19" s="222">
        <v>1</v>
      </c>
      <c r="I19" s="213">
        <v>69685</v>
      </c>
      <c r="J19" s="214">
        <v>526353304.06</v>
      </c>
      <c r="K19" s="213">
        <v>363698</v>
      </c>
      <c r="L19" s="214">
        <v>5919590022.0699997</v>
      </c>
      <c r="M19" s="213">
        <v>1417</v>
      </c>
      <c r="N19" s="214">
        <v>32762924.25</v>
      </c>
      <c r="O19" s="239">
        <v>215317</v>
      </c>
      <c r="P19" s="240">
        <v>3633259138.6100001</v>
      </c>
      <c r="Q19" s="239">
        <v>219483</v>
      </c>
      <c r="R19" s="240">
        <v>2845447111.77</v>
      </c>
      <c r="S19" s="239">
        <v>418844</v>
      </c>
      <c r="T19" s="240">
        <v>6153941013</v>
      </c>
      <c r="U19" s="239">
        <v>15956</v>
      </c>
      <c r="V19" s="240">
        <v>324765237.38</v>
      </c>
    </row>
    <row r="20" spans="2:22" x14ac:dyDescent="0.25">
      <c r="B20" s="180" t="s">
        <v>2</v>
      </c>
      <c r="C20" s="522" t="s">
        <v>2</v>
      </c>
      <c r="D20" s="333"/>
      <c r="E20" s="181" t="s">
        <v>2</v>
      </c>
      <c r="F20" s="181" t="s">
        <v>2</v>
      </c>
      <c r="G20" s="181" t="s">
        <v>2</v>
      </c>
      <c r="H20" s="181" t="s">
        <v>2</v>
      </c>
      <c r="I20" s="181" t="s">
        <v>2</v>
      </c>
      <c r="J20" s="181" t="s">
        <v>2</v>
      </c>
      <c r="K20" s="181" t="s">
        <v>2</v>
      </c>
      <c r="L20" s="181" t="s">
        <v>2</v>
      </c>
      <c r="M20" s="181" t="s">
        <v>2</v>
      </c>
      <c r="N20" s="181" t="s">
        <v>2</v>
      </c>
      <c r="O20" s="181" t="s">
        <v>2</v>
      </c>
      <c r="P20" s="181" t="s">
        <v>2</v>
      </c>
      <c r="Q20" s="181" t="s">
        <v>2</v>
      </c>
      <c r="R20" s="181" t="s">
        <v>2</v>
      </c>
      <c r="S20" s="181" t="s">
        <v>2</v>
      </c>
      <c r="T20" s="181" t="s">
        <v>2</v>
      </c>
      <c r="U20" s="181" t="s">
        <v>2</v>
      </c>
      <c r="V20" s="181" t="s">
        <v>2</v>
      </c>
    </row>
    <row r="21" spans="2:22" x14ac:dyDescent="0.25">
      <c r="B21" s="241" t="s">
        <v>2</v>
      </c>
      <c r="C21" s="620" t="s">
        <v>2</v>
      </c>
      <c r="D21" s="333"/>
      <c r="E21" s="181" t="s">
        <v>2</v>
      </c>
      <c r="F21" s="181" t="s">
        <v>2</v>
      </c>
      <c r="G21" s="181" t="s">
        <v>2</v>
      </c>
      <c r="H21" s="181" t="s">
        <v>2</v>
      </c>
      <c r="I21" s="181" t="s">
        <v>2</v>
      </c>
      <c r="J21" s="181" t="s">
        <v>2</v>
      </c>
      <c r="K21" s="181" t="s">
        <v>2</v>
      </c>
      <c r="L21" s="181" t="s">
        <v>2</v>
      </c>
      <c r="M21" s="181" t="s">
        <v>2</v>
      </c>
      <c r="N21" s="181" t="s">
        <v>2</v>
      </c>
      <c r="O21" s="181" t="s">
        <v>2</v>
      </c>
      <c r="P21" s="181" t="s">
        <v>2</v>
      </c>
      <c r="Q21" s="181" t="s">
        <v>2</v>
      </c>
      <c r="R21" s="181" t="s">
        <v>2</v>
      </c>
      <c r="S21" s="181" t="s">
        <v>2</v>
      </c>
      <c r="T21" s="181" t="s">
        <v>2</v>
      </c>
      <c r="U21" s="181" t="s">
        <v>2</v>
      </c>
      <c r="V21" s="181" t="s">
        <v>2</v>
      </c>
    </row>
    <row r="22" spans="2:22" x14ac:dyDescent="0.25">
      <c r="B22" s="180" t="s">
        <v>2</v>
      </c>
      <c r="C22" s="522" t="s">
        <v>2</v>
      </c>
      <c r="D22" s="333"/>
      <c r="E22" s="181" t="s">
        <v>2</v>
      </c>
      <c r="F22" s="181" t="s">
        <v>2</v>
      </c>
      <c r="G22" s="181" t="s">
        <v>2</v>
      </c>
      <c r="H22" s="181" t="s">
        <v>2</v>
      </c>
      <c r="I22" s="181" t="s">
        <v>2</v>
      </c>
      <c r="J22" s="181" t="s">
        <v>2</v>
      </c>
      <c r="K22" s="181" t="s">
        <v>2</v>
      </c>
      <c r="L22" s="181" t="s">
        <v>2</v>
      </c>
      <c r="M22" s="181" t="s">
        <v>2</v>
      </c>
      <c r="N22" s="181" t="s">
        <v>2</v>
      </c>
      <c r="O22" s="181" t="s">
        <v>2</v>
      </c>
      <c r="P22" s="181" t="s">
        <v>2</v>
      </c>
      <c r="Q22" s="181" t="s">
        <v>2</v>
      </c>
      <c r="R22" s="181" t="s">
        <v>2</v>
      </c>
      <c r="S22" s="181" t="s">
        <v>2</v>
      </c>
      <c r="T22" s="181" t="s">
        <v>2</v>
      </c>
      <c r="U22" s="181" t="s">
        <v>2</v>
      </c>
      <c r="V22" s="181" t="s">
        <v>2</v>
      </c>
    </row>
    <row r="23" spans="2:22" x14ac:dyDescent="0.25">
      <c r="B23" s="235" t="s">
        <v>2</v>
      </c>
      <c r="C23" s="623" t="s">
        <v>2</v>
      </c>
      <c r="D23" s="333"/>
      <c r="E23" s="629" t="s">
        <v>881</v>
      </c>
      <c r="F23" s="509"/>
      <c r="G23" s="509"/>
      <c r="H23" s="510"/>
      <c r="I23" s="521" t="s">
        <v>700</v>
      </c>
      <c r="J23" s="378"/>
      <c r="K23" s="378"/>
      <c r="L23" s="378"/>
      <c r="M23" s="378"/>
      <c r="N23" s="374"/>
      <c r="O23" s="521" t="s">
        <v>108</v>
      </c>
      <c r="P23" s="378"/>
      <c r="Q23" s="378"/>
      <c r="R23" s="374"/>
      <c r="S23" s="521" t="s">
        <v>701</v>
      </c>
      <c r="T23" s="378"/>
      <c r="U23" s="378"/>
      <c r="V23" s="374"/>
    </row>
    <row r="24" spans="2:22" ht="18" customHeight="1" x14ac:dyDescent="0.25">
      <c r="C24" s="623" t="s">
        <v>2</v>
      </c>
      <c r="D24" s="333"/>
      <c r="E24" s="624" t="s">
        <v>2</v>
      </c>
      <c r="F24" s="333"/>
      <c r="G24" s="333"/>
      <c r="H24" s="345"/>
      <c r="I24" s="521" t="s">
        <v>702</v>
      </c>
      <c r="J24" s="374"/>
      <c r="K24" s="521" t="s">
        <v>703</v>
      </c>
      <c r="L24" s="374"/>
      <c r="M24" s="521" t="s">
        <v>704</v>
      </c>
      <c r="N24" s="374"/>
      <c r="O24" s="521" t="s">
        <v>705</v>
      </c>
      <c r="P24" s="374"/>
      <c r="Q24" s="521" t="s">
        <v>706</v>
      </c>
      <c r="R24" s="374"/>
      <c r="S24" s="521" t="s">
        <v>707</v>
      </c>
      <c r="T24" s="374"/>
      <c r="U24" s="521" t="s">
        <v>708</v>
      </c>
      <c r="V24" s="374"/>
    </row>
    <row r="25" spans="2:22" ht="60" x14ac:dyDescent="0.25">
      <c r="B25" s="376" t="s">
        <v>945</v>
      </c>
      <c r="C25" s="378"/>
      <c r="D25" s="374"/>
      <c r="E25" s="37" t="s">
        <v>710</v>
      </c>
      <c r="F25" s="37" t="s">
        <v>110</v>
      </c>
      <c r="G25" s="37" t="s">
        <v>111</v>
      </c>
      <c r="H25" s="37" t="s">
        <v>722</v>
      </c>
      <c r="I25" s="182" t="s">
        <v>710</v>
      </c>
      <c r="J25" s="182" t="s">
        <v>111</v>
      </c>
      <c r="K25" s="182" t="s">
        <v>710</v>
      </c>
      <c r="L25" s="182" t="s">
        <v>111</v>
      </c>
      <c r="M25" s="182" t="s">
        <v>710</v>
      </c>
      <c r="N25" s="182" t="s">
        <v>111</v>
      </c>
      <c r="O25" s="182" t="s">
        <v>710</v>
      </c>
      <c r="P25" s="182" t="s">
        <v>111</v>
      </c>
      <c r="Q25" s="182" t="s">
        <v>710</v>
      </c>
      <c r="R25" s="182" t="s">
        <v>111</v>
      </c>
      <c r="S25" s="182" t="s">
        <v>710</v>
      </c>
      <c r="T25" s="182" t="s">
        <v>111</v>
      </c>
      <c r="U25" s="182" t="s">
        <v>710</v>
      </c>
      <c r="V25" s="182" t="s">
        <v>111</v>
      </c>
    </row>
    <row r="26" spans="2:22" x14ac:dyDescent="0.25">
      <c r="B26" s="89" t="s">
        <v>946</v>
      </c>
      <c r="C26" s="548" t="s">
        <v>2</v>
      </c>
      <c r="D26" s="333"/>
      <c r="E26" s="215">
        <v>44426</v>
      </c>
      <c r="F26" s="218">
        <v>0.10217571297148099</v>
      </c>
      <c r="G26" s="217">
        <v>686942766.63</v>
      </c>
      <c r="H26" s="218">
        <v>0.106030855556958</v>
      </c>
      <c r="I26" s="204">
        <v>5792</v>
      </c>
      <c r="J26" s="203">
        <v>42206732.329999998</v>
      </c>
      <c r="K26" s="204">
        <v>38500</v>
      </c>
      <c r="L26" s="203">
        <v>641618929.80999994</v>
      </c>
      <c r="M26" s="204">
        <v>134</v>
      </c>
      <c r="N26" s="203">
        <v>3117104.49</v>
      </c>
      <c r="O26" s="238">
        <v>22080</v>
      </c>
      <c r="P26" s="217">
        <v>385319458.94</v>
      </c>
      <c r="Q26" s="238">
        <v>22346</v>
      </c>
      <c r="R26" s="217">
        <v>301623307.69</v>
      </c>
      <c r="S26" s="238">
        <v>42826</v>
      </c>
      <c r="T26" s="217">
        <v>652772525.24000001</v>
      </c>
      <c r="U26" s="238">
        <v>1600</v>
      </c>
      <c r="V26" s="217">
        <v>34170241.390000001</v>
      </c>
    </row>
    <row r="27" spans="2:22" x14ac:dyDescent="0.25">
      <c r="B27" s="205" t="s">
        <v>947</v>
      </c>
      <c r="C27" s="555" t="s">
        <v>2</v>
      </c>
      <c r="D27" s="333"/>
      <c r="E27" s="219">
        <v>25957</v>
      </c>
      <c r="F27" s="40">
        <v>5.9698712051517902E-2</v>
      </c>
      <c r="G27" s="41">
        <v>395137383.58999997</v>
      </c>
      <c r="H27" s="40">
        <v>6.0990168147664302E-2</v>
      </c>
      <c r="I27" s="208">
        <v>4141</v>
      </c>
      <c r="J27" s="209">
        <v>32186910.859999999</v>
      </c>
      <c r="K27" s="208">
        <v>21744</v>
      </c>
      <c r="L27" s="209">
        <v>361184436.24000001</v>
      </c>
      <c r="M27" s="208">
        <v>72</v>
      </c>
      <c r="N27" s="209">
        <v>1766036.49</v>
      </c>
      <c r="O27" s="236">
        <v>13040</v>
      </c>
      <c r="P27" s="237">
        <v>221131387.34</v>
      </c>
      <c r="Q27" s="236">
        <v>12917</v>
      </c>
      <c r="R27" s="237">
        <v>174005996.25</v>
      </c>
      <c r="S27" s="236">
        <v>24953</v>
      </c>
      <c r="T27" s="237">
        <v>372574432.11000001</v>
      </c>
      <c r="U27" s="236">
        <v>1004</v>
      </c>
      <c r="V27" s="237">
        <v>22562951.48</v>
      </c>
    </row>
    <row r="28" spans="2:22" x14ac:dyDescent="0.25">
      <c r="B28" s="89" t="s">
        <v>948</v>
      </c>
      <c r="C28" s="548" t="s">
        <v>2</v>
      </c>
      <c r="D28" s="333"/>
      <c r="E28" s="215">
        <v>38083</v>
      </c>
      <c r="F28" s="218">
        <v>8.7587396504139797E-2</v>
      </c>
      <c r="G28" s="217">
        <v>650607671.84000003</v>
      </c>
      <c r="H28" s="218">
        <v>0.100422468112648</v>
      </c>
      <c r="I28" s="204">
        <v>5782</v>
      </c>
      <c r="J28" s="203">
        <v>48896425.960000001</v>
      </c>
      <c r="K28" s="204">
        <v>32164</v>
      </c>
      <c r="L28" s="203">
        <v>598682364.17999995</v>
      </c>
      <c r="M28" s="204">
        <v>137</v>
      </c>
      <c r="N28" s="203">
        <v>3028881.7</v>
      </c>
      <c r="O28" s="238">
        <v>18535</v>
      </c>
      <c r="P28" s="217">
        <v>354316077.97000003</v>
      </c>
      <c r="Q28" s="238">
        <v>19548</v>
      </c>
      <c r="R28" s="217">
        <v>296291593.87</v>
      </c>
      <c r="S28" s="238">
        <v>36098</v>
      </c>
      <c r="T28" s="217">
        <v>605251349.54999995</v>
      </c>
      <c r="U28" s="238">
        <v>1985</v>
      </c>
      <c r="V28" s="217">
        <v>45356322.289999999</v>
      </c>
    </row>
    <row r="29" spans="2:22" x14ac:dyDescent="0.25">
      <c r="B29" s="205" t="s">
        <v>949</v>
      </c>
      <c r="C29" s="555" t="s">
        <v>2</v>
      </c>
      <c r="D29" s="333"/>
      <c r="E29" s="219">
        <v>19848</v>
      </c>
      <c r="F29" s="40">
        <v>4.5648574057037698E-2</v>
      </c>
      <c r="G29" s="41">
        <v>267893296.81999999</v>
      </c>
      <c r="H29" s="40">
        <v>4.1349813753986303E-2</v>
      </c>
      <c r="I29" s="208">
        <v>3476</v>
      </c>
      <c r="J29" s="209">
        <v>23654554.170000002</v>
      </c>
      <c r="K29" s="208">
        <v>16353</v>
      </c>
      <c r="L29" s="209">
        <v>243632427.12</v>
      </c>
      <c r="M29" s="208">
        <v>19</v>
      </c>
      <c r="N29" s="209">
        <v>606315.53</v>
      </c>
      <c r="O29" s="236">
        <v>9911</v>
      </c>
      <c r="P29" s="237">
        <v>156296633.88</v>
      </c>
      <c r="Q29" s="236">
        <v>9937</v>
      </c>
      <c r="R29" s="237">
        <v>111596662.94</v>
      </c>
      <c r="S29" s="236">
        <v>19411</v>
      </c>
      <c r="T29" s="237">
        <v>258718821.5</v>
      </c>
      <c r="U29" s="236">
        <v>437</v>
      </c>
      <c r="V29" s="237">
        <v>9174475.3200000003</v>
      </c>
    </row>
    <row r="30" spans="2:22" x14ac:dyDescent="0.25">
      <c r="B30" s="89" t="s">
        <v>950</v>
      </c>
      <c r="C30" s="548" t="s">
        <v>2</v>
      </c>
      <c r="D30" s="333"/>
      <c r="E30" s="215">
        <v>52753</v>
      </c>
      <c r="F30" s="218">
        <v>0.121327046918123</v>
      </c>
      <c r="G30" s="217">
        <v>781116975.73000002</v>
      </c>
      <c r="H30" s="218">
        <v>0.120566814660594</v>
      </c>
      <c r="I30" s="204">
        <v>7998</v>
      </c>
      <c r="J30" s="203">
        <v>58916560.359999999</v>
      </c>
      <c r="K30" s="204">
        <v>44635</v>
      </c>
      <c r="L30" s="203">
        <v>719539141.73000002</v>
      </c>
      <c r="M30" s="204">
        <v>120</v>
      </c>
      <c r="N30" s="203">
        <v>2661273.64</v>
      </c>
      <c r="O30" s="238">
        <v>26642</v>
      </c>
      <c r="P30" s="217">
        <v>450172723.95999998</v>
      </c>
      <c r="Q30" s="238">
        <v>26111</v>
      </c>
      <c r="R30" s="217">
        <v>330944251.76999998</v>
      </c>
      <c r="S30" s="238">
        <v>51239</v>
      </c>
      <c r="T30" s="217">
        <v>743825532.11000001</v>
      </c>
      <c r="U30" s="238">
        <v>1514</v>
      </c>
      <c r="V30" s="217">
        <v>37291443.619999997</v>
      </c>
    </row>
    <row r="31" spans="2:22" x14ac:dyDescent="0.25">
      <c r="B31" s="205" t="s">
        <v>951</v>
      </c>
      <c r="C31" s="555" t="s">
        <v>2</v>
      </c>
      <c r="D31" s="333"/>
      <c r="E31" s="219">
        <v>3764</v>
      </c>
      <c r="F31" s="40">
        <v>8.6568537258509704E-3</v>
      </c>
      <c r="G31" s="41">
        <v>61918004.630000003</v>
      </c>
      <c r="H31" s="40">
        <v>9.5571557402171596E-3</v>
      </c>
      <c r="I31" s="208">
        <v>1387</v>
      </c>
      <c r="J31" s="209">
        <v>13067295.23</v>
      </c>
      <c r="K31" s="208">
        <v>2351</v>
      </c>
      <c r="L31" s="209">
        <v>48345542.600000001</v>
      </c>
      <c r="M31" s="208">
        <v>26</v>
      </c>
      <c r="N31" s="209">
        <v>505166.8</v>
      </c>
      <c r="O31" s="236">
        <v>1377</v>
      </c>
      <c r="P31" s="237">
        <v>29889534.809999999</v>
      </c>
      <c r="Q31" s="236">
        <v>2387</v>
      </c>
      <c r="R31" s="237">
        <v>32028469.82</v>
      </c>
      <c r="S31" s="236">
        <v>3475</v>
      </c>
      <c r="T31" s="237">
        <v>55762424.060000002</v>
      </c>
      <c r="U31" s="236">
        <v>289</v>
      </c>
      <c r="V31" s="237">
        <v>6155580.5700000003</v>
      </c>
    </row>
    <row r="32" spans="2:22" x14ac:dyDescent="0.25">
      <c r="B32" s="89" t="s">
        <v>952</v>
      </c>
      <c r="C32" s="548" t="s">
        <v>2</v>
      </c>
      <c r="D32" s="333"/>
      <c r="E32" s="215">
        <v>280</v>
      </c>
      <c r="F32" s="218">
        <v>6.4397424103035904E-4</v>
      </c>
      <c r="G32" s="217">
        <v>3867002.38</v>
      </c>
      <c r="H32" s="218">
        <v>5.9687879501762998E-4</v>
      </c>
      <c r="I32" s="204">
        <v>64</v>
      </c>
      <c r="J32" s="203">
        <v>619207.93999999994</v>
      </c>
      <c r="K32" s="204">
        <v>215</v>
      </c>
      <c r="L32" s="203">
        <v>3237269.39</v>
      </c>
      <c r="M32" s="204">
        <v>1</v>
      </c>
      <c r="N32" s="203">
        <v>10525.05</v>
      </c>
      <c r="O32" s="238">
        <v>160</v>
      </c>
      <c r="P32" s="217">
        <v>2380764.7400000002</v>
      </c>
      <c r="Q32" s="238">
        <v>120</v>
      </c>
      <c r="R32" s="217">
        <v>1486237.64</v>
      </c>
      <c r="S32" s="238">
        <v>230</v>
      </c>
      <c r="T32" s="217">
        <v>3069047.29</v>
      </c>
      <c r="U32" s="238">
        <v>50</v>
      </c>
      <c r="V32" s="217">
        <v>797955.09</v>
      </c>
    </row>
    <row r="33" spans="2:22" x14ac:dyDescent="0.25">
      <c r="B33" s="205" t="s">
        <v>953</v>
      </c>
      <c r="C33" s="555" t="s">
        <v>2</v>
      </c>
      <c r="D33" s="333"/>
      <c r="E33" s="219">
        <v>55847</v>
      </c>
      <c r="F33" s="40">
        <v>0.128442962281509</v>
      </c>
      <c r="G33" s="41">
        <v>798373042.86000001</v>
      </c>
      <c r="H33" s="40">
        <v>0.123230319759161</v>
      </c>
      <c r="I33" s="208">
        <v>11843</v>
      </c>
      <c r="J33" s="209">
        <v>95981942.810000002</v>
      </c>
      <c r="K33" s="208">
        <v>43930</v>
      </c>
      <c r="L33" s="209">
        <v>700444174.88</v>
      </c>
      <c r="M33" s="208">
        <v>74</v>
      </c>
      <c r="N33" s="209">
        <v>1946925.17</v>
      </c>
      <c r="O33" s="236">
        <v>24395</v>
      </c>
      <c r="P33" s="237">
        <v>404781890.99000001</v>
      </c>
      <c r="Q33" s="236">
        <v>31452</v>
      </c>
      <c r="R33" s="237">
        <v>393591151.87</v>
      </c>
      <c r="S33" s="236">
        <v>54075</v>
      </c>
      <c r="T33" s="237">
        <v>771077126.38999999</v>
      </c>
      <c r="U33" s="236">
        <v>1772</v>
      </c>
      <c r="V33" s="237">
        <v>27295916.469999999</v>
      </c>
    </row>
    <row r="34" spans="2:22" x14ac:dyDescent="0.25">
      <c r="B34" s="89" t="s">
        <v>954</v>
      </c>
      <c r="C34" s="548" t="s">
        <v>2</v>
      </c>
      <c r="D34" s="333"/>
      <c r="E34" s="215">
        <v>69324</v>
      </c>
      <c r="F34" s="218">
        <v>0.159438822447102</v>
      </c>
      <c r="G34" s="217">
        <v>1036034067.47</v>
      </c>
      <c r="H34" s="218">
        <v>0.15991372774606499</v>
      </c>
      <c r="I34" s="204">
        <v>9768</v>
      </c>
      <c r="J34" s="203">
        <v>68920232.870000005</v>
      </c>
      <c r="K34" s="204">
        <v>59255</v>
      </c>
      <c r="L34" s="203">
        <v>960051546</v>
      </c>
      <c r="M34" s="204">
        <v>301</v>
      </c>
      <c r="N34" s="203">
        <v>7062288.5999999996</v>
      </c>
      <c r="O34" s="238">
        <v>34925</v>
      </c>
      <c r="P34" s="217">
        <v>589980892.36000001</v>
      </c>
      <c r="Q34" s="238">
        <v>34399</v>
      </c>
      <c r="R34" s="217">
        <v>446053175.11000001</v>
      </c>
      <c r="S34" s="238">
        <v>66733</v>
      </c>
      <c r="T34" s="217">
        <v>987689134.13</v>
      </c>
      <c r="U34" s="238">
        <v>2591</v>
      </c>
      <c r="V34" s="217">
        <v>48344933.340000004</v>
      </c>
    </row>
    <row r="35" spans="2:22" x14ac:dyDescent="0.25">
      <c r="B35" s="205" t="s">
        <v>955</v>
      </c>
      <c r="C35" s="555" t="s">
        <v>2</v>
      </c>
      <c r="D35" s="333"/>
      <c r="E35" s="219">
        <v>33903</v>
      </c>
      <c r="F35" s="40">
        <v>7.7973781048758004E-2</v>
      </c>
      <c r="G35" s="41">
        <v>484726377.69999999</v>
      </c>
      <c r="H35" s="40">
        <v>7.4818391043978694E-2</v>
      </c>
      <c r="I35" s="208">
        <v>5042</v>
      </c>
      <c r="J35" s="209">
        <v>35706199.57</v>
      </c>
      <c r="K35" s="208">
        <v>28669</v>
      </c>
      <c r="L35" s="209">
        <v>444559904.07999998</v>
      </c>
      <c r="M35" s="208">
        <v>192</v>
      </c>
      <c r="N35" s="209">
        <v>4460274.05</v>
      </c>
      <c r="O35" s="236">
        <v>17823</v>
      </c>
      <c r="P35" s="237">
        <v>286262567.50999999</v>
      </c>
      <c r="Q35" s="236">
        <v>16080</v>
      </c>
      <c r="R35" s="237">
        <v>198463810.19</v>
      </c>
      <c r="S35" s="236">
        <v>32515</v>
      </c>
      <c r="T35" s="237">
        <v>459593219.56999999</v>
      </c>
      <c r="U35" s="236">
        <v>1388</v>
      </c>
      <c r="V35" s="237">
        <v>25133158.129999999</v>
      </c>
    </row>
    <row r="36" spans="2:22" x14ac:dyDescent="0.25">
      <c r="B36" s="89" t="s">
        <v>956</v>
      </c>
      <c r="C36" s="548" t="s">
        <v>2</v>
      </c>
      <c r="D36" s="333"/>
      <c r="E36" s="215">
        <v>18186</v>
      </c>
      <c r="F36" s="218">
        <v>4.18261269549218E-2</v>
      </c>
      <c r="G36" s="217">
        <v>248601061.34999999</v>
      </c>
      <c r="H36" s="218">
        <v>3.8372022398054997E-2</v>
      </c>
      <c r="I36" s="204">
        <v>2981</v>
      </c>
      <c r="J36" s="203">
        <v>20135058.550000001</v>
      </c>
      <c r="K36" s="204">
        <v>15091</v>
      </c>
      <c r="L36" s="203">
        <v>226010731.41999999</v>
      </c>
      <c r="M36" s="204">
        <v>114</v>
      </c>
      <c r="N36" s="203">
        <v>2455271.38</v>
      </c>
      <c r="O36" s="238">
        <v>9261</v>
      </c>
      <c r="P36" s="217">
        <v>143994985.41</v>
      </c>
      <c r="Q36" s="238">
        <v>8925</v>
      </c>
      <c r="R36" s="217">
        <v>104606075.94</v>
      </c>
      <c r="S36" s="238">
        <v>17588</v>
      </c>
      <c r="T36" s="217">
        <v>238324417.13999999</v>
      </c>
      <c r="U36" s="238">
        <v>598</v>
      </c>
      <c r="V36" s="217">
        <v>10276644.210000001</v>
      </c>
    </row>
    <row r="37" spans="2:22" x14ac:dyDescent="0.25">
      <c r="B37" s="205" t="s">
        <v>957</v>
      </c>
      <c r="C37" s="555" t="s">
        <v>2</v>
      </c>
      <c r="D37" s="333"/>
      <c r="E37" s="219">
        <v>39761</v>
      </c>
      <c r="F37" s="40">
        <v>9.1446642134314596E-2</v>
      </c>
      <c r="G37" s="41">
        <v>592237198.20000005</v>
      </c>
      <c r="H37" s="40">
        <v>9.1412880181944198E-2</v>
      </c>
      <c r="I37" s="208">
        <v>6251</v>
      </c>
      <c r="J37" s="209">
        <v>48182064.68</v>
      </c>
      <c r="K37" s="208">
        <v>33374</v>
      </c>
      <c r="L37" s="209">
        <v>541134058.44000006</v>
      </c>
      <c r="M37" s="208">
        <v>136</v>
      </c>
      <c r="N37" s="209">
        <v>2921075.08</v>
      </c>
      <c r="O37" s="236">
        <v>20213</v>
      </c>
      <c r="P37" s="237">
        <v>334322198.81999999</v>
      </c>
      <c r="Q37" s="236">
        <v>19548</v>
      </c>
      <c r="R37" s="237">
        <v>257914999.38</v>
      </c>
      <c r="S37" s="236">
        <v>38324</v>
      </c>
      <c r="T37" s="237">
        <v>560843447.61000001</v>
      </c>
      <c r="U37" s="236">
        <v>1437</v>
      </c>
      <c r="V37" s="237">
        <v>31393750.59</v>
      </c>
    </row>
    <row r="38" spans="2:22" x14ac:dyDescent="0.25">
      <c r="B38" s="89" t="s">
        <v>958</v>
      </c>
      <c r="C38" s="548" t="s">
        <v>2</v>
      </c>
      <c r="D38" s="333"/>
      <c r="E38" s="215">
        <v>32668</v>
      </c>
      <c r="F38" s="218">
        <v>7.5133394664213399E-2</v>
      </c>
      <c r="G38" s="217">
        <v>471251401.18000001</v>
      </c>
      <c r="H38" s="218">
        <v>7.2738504103710397E-2</v>
      </c>
      <c r="I38" s="204">
        <v>5160</v>
      </c>
      <c r="J38" s="203">
        <v>37880118.729999997</v>
      </c>
      <c r="K38" s="204">
        <v>27417</v>
      </c>
      <c r="L38" s="203">
        <v>431149496.18000001</v>
      </c>
      <c r="M38" s="204">
        <v>91</v>
      </c>
      <c r="N38" s="203">
        <v>2221786.27</v>
      </c>
      <c r="O38" s="238">
        <v>16955</v>
      </c>
      <c r="P38" s="217">
        <v>274410021.88</v>
      </c>
      <c r="Q38" s="238">
        <v>15713</v>
      </c>
      <c r="R38" s="217">
        <v>196841379.30000001</v>
      </c>
      <c r="S38" s="238">
        <v>31377</v>
      </c>
      <c r="T38" s="217">
        <v>444439536.30000001</v>
      </c>
      <c r="U38" s="238">
        <v>1291</v>
      </c>
      <c r="V38" s="217">
        <v>26811864.879999999</v>
      </c>
    </row>
    <row r="39" spans="2:22" x14ac:dyDescent="0.25">
      <c r="B39" s="210" t="s">
        <v>115</v>
      </c>
      <c r="C39" s="542" t="s">
        <v>2</v>
      </c>
      <c r="D39" s="378"/>
      <c r="E39" s="221">
        <v>434800</v>
      </c>
      <c r="F39" s="222">
        <v>1</v>
      </c>
      <c r="G39" s="223">
        <v>6478706250.3800001</v>
      </c>
      <c r="H39" s="222">
        <v>1</v>
      </c>
      <c r="I39" s="213">
        <v>69685</v>
      </c>
      <c r="J39" s="214">
        <v>526353304.06</v>
      </c>
      <c r="K39" s="213">
        <v>363698</v>
      </c>
      <c r="L39" s="214">
        <v>5919590022.0699997</v>
      </c>
      <c r="M39" s="213">
        <v>1417</v>
      </c>
      <c r="N39" s="214">
        <v>32762924.25</v>
      </c>
      <c r="O39" s="239">
        <v>215317</v>
      </c>
      <c r="P39" s="240">
        <v>3633259138.6100001</v>
      </c>
      <c r="Q39" s="239">
        <v>219483</v>
      </c>
      <c r="R39" s="240">
        <v>2845447111.77</v>
      </c>
      <c r="S39" s="239">
        <v>418844</v>
      </c>
      <c r="T39" s="240">
        <v>6153941013</v>
      </c>
      <c r="U39" s="239">
        <v>15956</v>
      </c>
      <c r="V39" s="240">
        <v>324765237.38</v>
      </c>
    </row>
    <row r="40" spans="2:22" x14ac:dyDescent="0.25">
      <c r="B40" s="180" t="s">
        <v>2</v>
      </c>
      <c r="C40" s="522" t="s">
        <v>2</v>
      </c>
      <c r="D40" s="333"/>
      <c r="E40" s="181" t="s">
        <v>2</v>
      </c>
      <c r="F40" s="181" t="s">
        <v>2</v>
      </c>
      <c r="G40" s="181" t="s">
        <v>2</v>
      </c>
      <c r="H40" s="181" t="s">
        <v>2</v>
      </c>
      <c r="I40" s="181" t="s">
        <v>2</v>
      </c>
      <c r="J40" s="181" t="s">
        <v>2</v>
      </c>
      <c r="K40" s="181" t="s">
        <v>2</v>
      </c>
      <c r="L40" s="181" t="s">
        <v>2</v>
      </c>
      <c r="M40" s="181" t="s">
        <v>2</v>
      </c>
      <c r="N40" s="181" t="s">
        <v>2</v>
      </c>
      <c r="O40" s="181" t="s">
        <v>2</v>
      </c>
      <c r="P40" s="181" t="s">
        <v>2</v>
      </c>
      <c r="Q40" s="181" t="s">
        <v>2</v>
      </c>
      <c r="R40" s="181" t="s">
        <v>2</v>
      </c>
      <c r="S40" s="181" t="s">
        <v>2</v>
      </c>
      <c r="T40" s="181" t="s">
        <v>2</v>
      </c>
      <c r="U40" s="181" t="s">
        <v>2</v>
      </c>
      <c r="V40" s="181" t="s">
        <v>2</v>
      </c>
    </row>
    <row r="41" spans="2:22" x14ac:dyDescent="0.25">
      <c r="B41" s="241" t="s">
        <v>2</v>
      </c>
      <c r="C41" s="620" t="s">
        <v>2</v>
      </c>
      <c r="D41" s="333"/>
      <c r="E41" s="181" t="s">
        <v>2</v>
      </c>
      <c r="F41" s="181" t="s">
        <v>2</v>
      </c>
      <c r="G41" s="181" t="s">
        <v>2</v>
      </c>
      <c r="H41" s="181" t="s">
        <v>2</v>
      </c>
      <c r="I41" s="181" t="s">
        <v>2</v>
      </c>
      <c r="J41" s="181" t="s">
        <v>2</v>
      </c>
      <c r="K41" s="181" t="s">
        <v>2</v>
      </c>
      <c r="L41" s="181" t="s">
        <v>2</v>
      </c>
      <c r="M41" s="181" t="s">
        <v>2</v>
      </c>
      <c r="N41" s="181" t="s">
        <v>2</v>
      </c>
      <c r="O41" s="181" t="s">
        <v>2</v>
      </c>
      <c r="P41" s="181" t="s">
        <v>2</v>
      </c>
      <c r="Q41" s="181" t="s">
        <v>2</v>
      </c>
      <c r="R41" s="181" t="s">
        <v>2</v>
      </c>
      <c r="S41" s="181" t="s">
        <v>2</v>
      </c>
      <c r="T41" s="181" t="s">
        <v>2</v>
      </c>
      <c r="U41" s="181" t="s">
        <v>2</v>
      </c>
      <c r="V41" s="181" t="s">
        <v>2</v>
      </c>
    </row>
    <row r="42" spans="2:22" x14ac:dyDescent="0.25">
      <c r="B42" s="180" t="s">
        <v>2</v>
      </c>
      <c r="C42" s="522" t="s">
        <v>2</v>
      </c>
      <c r="D42" s="333"/>
      <c r="E42" s="181" t="s">
        <v>2</v>
      </c>
      <c r="F42" s="181" t="s">
        <v>2</v>
      </c>
      <c r="G42" s="181" t="s">
        <v>2</v>
      </c>
      <c r="H42" s="181" t="s">
        <v>2</v>
      </c>
      <c r="I42" s="181" t="s">
        <v>2</v>
      </c>
      <c r="J42" s="181" t="s">
        <v>2</v>
      </c>
      <c r="K42" s="181" t="s">
        <v>2</v>
      </c>
      <c r="L42" s="181" t="s">
        <v>2</v>
      </c>
      <c r="M42" s="181" t="s">
        <v>2</v>
      </c>
      <c r="N42" s="181" t="s">
        <v>2</v>
      </c>
      <c r="O42" s="181" t="s">
        <v>2</v>
      </c>
      <c r="P42" s="181" t="s">
        <v>2</v>
      </c>
      <c r="Q42" s="181" t="s">
        <v>2</v>
      </c>
      <c r="R42" s="181" t="s">
        <v>2</v>
      </c>
      <c r="S42" s="181" t="s">
        <v>2</v>
      </c>
      <c r="T42" s="181" t="s">
        <v>2</v>
      </c>
      <c r="U42" s="181" t="s">
        <v>2</v>
      </c>
      <c r="V42" s="181" t="s">
        <v>2</v>
      </c>
    </row>
    <row r="43" spans="2:22" x14ac:dyDescent="0.25">
      <c r="B43" s="235" t="s">
        <v>2</v>
      </c>
      <c r="C43" s="623" t="s">
        <v>2</v>
      </c>
      <c r="D43" s="333"/>
      <c r="E43" s="629" t="s">
        <v>881</v>
      </c>
      <c r="F43" s="509"/>
      <c r="G43" s="509"/>
      <c r="H43" s="510"/>
      <c r="I43" s="521" t="s">
        <v>700</v>
      </c>
      <c r="J43" s="378"/>
      <c r="K43" s="378"/>
      <c r="L43" s="378"/>
      <c r="M43" s="378"/>
      <c r="N43" s="374"/>
      <c r="O43" s="521" t="s">
        <v>108</v>
      </c>
      <c r="P43" s="378"/>
      <c r="Q43" s="378"/>
      <c r="R43" s="374"/>
      <c r="S43" s="521" t="s">
        <v>701</v>
      </c>
      <c r="T43" s="378"/>
      <c r="U43" s="378"/>
      <c r="V43" s="374"/>
    </row>
    <row r="44" spans="2:22" ht="18" customHeight="1" x14ac:dyDescent="0.25">
      <c r="C44" s="623" t="s">
        <v>2</v>
      </c>
      <c r="D44" s="333"/>
      <c r="E44" s="624" t="s">
        <v>2</v>
      </c>
      <c r="F44" s="333"/>
      <c r="G44" s="333"/>
      <c r="H44" s="345"/>
      <c r="I44" s="521" t="s">
        <v>702</v>
      </c>
      <c r="J44" s="374"/>
      <c r="K44" s="521" t="s">
        <v>703</v>
      </c>
      <c r="L44" s="374"/>
      <c r="M44" s="521" t="s">
        <v>704</v>
      </c>
      <c r="N44" s="374"/>
      <c r="O44" s="521" t="s">
        <v>705</v>
      </c>
      <c r="P44" s="374"/>
      <c r="Q44" s="521" t="s">
        <v>706</v>
      </c>
      <c r="R44" s="374"/>
      <c r="S44" s="521" t="s">
        <v>707</v>
      </c>
      <c r="T44" s="374"/>
      <c r="U44" s="521" t="s">
        <v>708</v>
      </c>
      <c r="V44" s="374"/>
    </row>
    <row r="45" spans="2:22" ht="60" x14ac:dyDescent="0.25">
      <c r="B45" s="376" t="s">
        <v>959</v>
      </c>
      <c r="C45" s="378"/>
      <c r="D45" s="374"/>
      <c r="E45" s="37" t="s">
        <v>710</v>
      </c>
      <c r="F45" s="37" t="s">
        <v>110</v>
      </c>
      <c r="G45" s="37" t="s">
        <v>111</v>
      </c>
      <c r="H45" s="37" t="s">
        <v>722</v>
      </c>
      <c r="I45" s="182" t="s">
        <v>710</v>
      </c>
      <c r="J45" s="182" t="s">
        <v>111</v>
      </c>
      <c r="K45" s="182" t="s">
        <v>710</v>
      </c>
      <c r="L45" s="182" t="s">
        <v>111</v>
      </c>
      <c r="M45" s="182" t="s">
        <v>710</v>
      </c>
      <c r="N45" s="182" t="s">
        <v>111</v>
      </c>
      <c r="O45" s="182" t="s">
        <v>710</v>
      </c>
      <c r="P45" s="182" t="s">
        <v>111</v>
      </c>
      <c r="Q45" s="182" t="s">
        <v>710</v>
      </c>
      <c r="R45" s="182" t="s">
        <v>111</v>
      </c>
      <c r="S45" s="182" t="s">
        <v>710</v>
      </c>
      <c r="T45" s="182" t="s">
        <v>111</v>
      </c>
      <c r="U45" s="182" t="s">
        <v>710</v>
      </c>
      <c r="V45" s="182" t="s">
        <v>111</v>
      </c>
    </row>
    <row r="46" spans="2:22" x14ac:dyDescent="0.25">
      <c r="B46" s="205" t="s">
        <v>960</v>
      </c>
      <c r="C46" s="555" t="s">
        <v>2</v>
      </c>
      <c r="D46" s="333"/>
      <c r="E46" s="219">
        <v>15261</v>
      </c>
      <c r="F46" s="40">
        <v>4.9654781969271998E-2</v>
      </c>
      <c r="G46" s="41">
        <v>180559428.02000001</v>
      </c>
      <c r="H46" s="40">
        <v>3.1793213805073398E-2</v>
      </c>
      <c r="I46" s="208">
        <v>0</v>
      </c>
      <c r="J46" s="209">
        <v>0</v>
      </c>
      <c r="K46" s="208">
        <v>15221</v>
      </c>
      <c r="L46" s="209">
        <v>179967252.78999999</v>
      </c>
      <c r="M46" s="208">
        <v>40</v>
      </c>
      <c r="N46" s="209">
        <v>592175.23</v>
      </c>
      <c r="O46" s="236">
        <v>7953</v>
      </c>
      <c r="P46" s="237">
        <v>101394027.28</v>
      </c>
      <c r="Q46" s="236">
        <v>7308</v>
      </c>
      <c r="R46" s="237">
        <v>79165400.739999995</v>
      </c>
      <c r="S46" s="236">
        <v>14829</v>
      </c>
      <c r="T46" s="237">
        <v>169785291.72999999</v>
      </c>
      <c r="U46" s="236">
        <v>432</v>
      </c>
      <c r="V46" s="237">
        <v>10774136.289999999</v>
      </c>
    </row>
    <row r="47" spans="2:22" x14ac:dyDescent="0.25">
      <c r="B47" s="89" t="s">
        <v>961</v>
      </c>
      <c r="C47" s="548" t="s">
        <v>2</v>
      </c>
      <c r="D47" s="333"/>
      <c r="E47" s="215">
        <v>19977</v>
      </c>
      <c r="F47" s="218">
        <v>6.4999251648001202E-2</v>
      </c>
      <c r="G47" s="217">
        <v>264137606.15000001</v>
      </c>
      <c r="H47" s="218">
        <v>4.6509802774502701E-2</v>
      </c>
      <c r="I47" s="204">
        <v>0</v>
      </c>
      <c r="J47" s="203">
        <v>0</v>
      </c>
      <c r="K47" s="204">
        <v>19936</v>
      </c>
      <c r="L47" s="203">
        <v>263405078.65000001</v>
      </c>
      <c r="M47" s="204">
        <v>41</v>
      </c>
      <c r="N47" s="203">
        <v>732527.5</v>
      </c>
      <c r="O47" s="238">
        <v>11291</v>
      </c>
      <c r="P47" s="217">
        <v>162328133.80000001</v>
      </c>
      <c r="Q47" s="238">
        <v>8686</v>
      </c>
      <c r="R47" s="217">
        <v>101809472.34999999</v>
      </c>
      <c r="S47" s="238">
        <v>19484</v>
      </c>
      <c r="T47" s="217">
        <v>250868906.46000001</v>
      </c>
      <c r="U47" s="238">
        <v>493</v>
      </c>
      <c r="V47" s="217">
        <v>13268699.689999999</v>
      </c>
    </row>
    <row r="48" spans="2:22" x14ac:dyDescent="0.25">
      <c r="B48" s="205" t="s">
        <v>962</v>
      </c>
      <c r="C48" s="555" t="s">
        <v>2</v>
      </c>
      <c r="D48" s="333"/>
      <c r="E48" s="219">
        <v>22837</v>
      </c>
      <c r="F48" s="40">
        <v>7.4304846067247604E-2</v>
      </c>
      <c r="G48" s="41">
        <v>332628524.12</v>
      </c>
      <c r="H48" s="40">
        <v>5.8569801095303499E-2</v>
      </c>
      <c r="I48" s="208">
        <v>0</v>
      </c>
      <c r="J48" s="209">
        <v>0</v>
      </c>
      <c r="K48" s="208">
        <v>22769</v>
      </c>
      <c r="L48" s="209">
        <v>331359140</v>
      </c>
      <c r="M48" s="208">
        <v>68</v>
      </c>
      <c r="N48" s="209">
        <v>1269384.1200000001</v>
      </c>
      <c r="O48" s="236">
        <v>12765</v>
      </c>
      <c r="P48" s="237">
        <v>202787240.59999999</v>
      </c>
      <c r="Q48" s="236">
        <v>10072</v>
      </c>
      <c r="R48" s="237">
        <v>129841283.52</v>
      </c>
      <c r="S48" s="236">
        <v>22236</v>
      </c>
      <c r="T48" s="237">
        <v>314518607.61000001</v>
      </c>
      <c r="U48" s="236">
        <v>601</v>
      </c>
      <c r="V48" s="237">
        <v>18109916.510000002</v>
      </c>
    </row>
    <row r="49" spans="2:22" x14ac:dyDescent="0.25">
      <c r="B49" s="89" t="s">
        <v>963</v>
      </c>
      <c r="C49" s="548" t="s">
        <v>2</v>
      </c>
      <c r="D49" s="333"/>
      <c r="E49" s="215">
        <v>31778</v>
      </c>
      <c r="F49" s="218">
        <v>0.103396216592591</v>
      </c>
      <c r="G49" s="217">
        <v>491150424.27999997</v>
      </c>
      <c r="H49" s="218">
        <v>8.6482609193117899E-2</v>
      </c>
      <c r="I49" s="204">
        <v>0</v>
      </c>
      <c r="J49" s="203">
        <v>0</v>
      </c>
      <c r="K49" s="204">
        <v>31704</v>
      </c>
      <c r="L49" s="203">
        <v>489941814.92000002</v>
      </c>
      <c r="M49" s="204">
        <v>74</v>
      </c>
      <c r="N49" s="203">
        <v>1208609.3600000001</v>
      </c>
      <c r="O49" s="238">
        <v>20338</v>
      </c>
      <c r="P49" s="217">
        <v>334261023.02999997</v>
      </c>
      <c r="Q49" s="238">
        <v>11440</v>
      </c>
      <c r="R49" s="217">
        <v>156889401.25</v>
      </c>
      <c r="S49" s="238">
        <v>31031</v>
      </c>
      <c r="T49" s="217">
        <v>466066667.66000003</v>
      </c>
      <c r="U49" s="238">
        <v>747</v>
      </c>
      <c r="V49" s="217">
        <v>25083756.620000001</v>
      </c>
    </row>
    <row r="50" spans="2:22" x14ac:dyDescent="0.25">
      <c r="B50" s="205" t="s">
        <v>964</v>
      </c>
      <c r="C50" s="555" t="s">
        <v>2</v>
      </c>
      <c r="D50" s="333"/>
      <c r="E50" s="219">
        <v>41645</v>
      </c>
      <c r="F50" s="40">
        <v>0.13550051733898999</v>
      </c>
      <c r="G50" s="41">
        <v>710951089.03999996</v>
      </c>
      <c r="H50" s="40">
        <v>0.125185487275108</v>
      </c>
      <c r="I50" s="208">
        <v>0</v>
      </c>
      <c r="J50" s="209">
        <v>0</v>
      </c>
      <c r="K50" s="208">
        <v>41470</v>
      </c>
      <c r="L50" s="209">
        <v>707337300.57000005</v>
      </c>
      <c r="M50" s="208">
        <v>175</v>
      </c>
      <c r="N50" s="209">
        <v>3613788.47</v>
      </c>
      <c r="O50" s="236">
        <v>25643</v>
      </c>
      <c r="P50" s="237">
        <v>465882513.68000001</v>
      </c>
      <c r="Q50" s="236">
        <v>16002</v>
      </c>
      <c r="R50" s="237">
        <v>245068575.36000001</v>
      </c>
      <c r="S50" s="236">
        <v>40669</v>
      </c>
      <c r="T50" s="237">
        <v>680292899.61000001</v>
      </c>
      <c r="U50" s="236">
        <v>976</v>
      </c>
      <c r="V50" s="237">
        <v>30658189.43</v>
      </c>
    </row>
    <row r="51" spans="2:22" x14ac:dyDescent="0.25">
      <c r="B51" s="89" t="s">
        <v>965</v>
      </c>
      <c r="C51" s="548" t="s">
        <v>2</v>
      </c>
      <c r="D51" s="333"/>
      <c r="E51" s="215">
        <v>45356</v>
      </c>
      <c r="F51" s="218">
        <v>0.14757501415361399</v>
      </c>
      <c r="G51" s="217">
        <v>831364592.69000006</v>
      </c>
      <c r="H51" s="218">
        <v>0.14638810354690099</v>
      </c>
      <c r="I51" s="204">
        <v>0</v>
      </c>
      <c r="J51" s="203">
        <v>0</v>
      </c>
      <c r="K51" s="204">
        <v>45142</v>
      </c>
      <c r="L51" s="203">
        <v>826684957.78999996</v>
      </c>
      <c r="M51" s="204">
        <v>214</v>
      </c>
      <c r="N51" s="203">
        <v>4679634.9000000004</v>
      </c>
      <c r="O51" s="238">
        <v>27324</v>
      </c>
      <c r="P51" s="217">
        <v>525474419.81999999</v>
      </c>
      <c r="Q51" s="238">
        <v>18032</v>
      </c>
      <c r="R51" s="217">
        <v>305890172.87</v>
      </c>
      <c r="S51" s="238">
        <v>44245</v>
      </c>
      <c r="T51" s="217">
        <v>791680171.84000003</v>
      </c>
      <c r="U51" s="238">
        <v>1111</v>
      </c>
      <c r="V51" s="217">
        <v>39684420.850000001</v>
      </c>
    </row>
    <row r="52" spans="2:22" x14ac:dyDescent="0.25">
      <c r="B52" s="205" t="s">
        <v>966</v>
      </c>
      <c r="C52" s="555" t="s">
        <v>2</v>
      </c>
      <c r="D52" s="333"/>
      <c r="E52" s="219">
        <v>45824</v>
      </c>
      <c r="F52" s="40">
        <v>0.149097747785854</v>
      </c>
      <c r="G52" s="41">
        <v>946159837.97000003</v>
      </c>
      <c r="H52" s="40">
        <v>0.16660144724772699</v>
      </c>
      <c r="I52" s="208">
        <v>0</v>
      </c>
      <c r="J52" s="209">
        <v>0</v>
      </c>
      <c r="K52" s="208">
        <v>45569</v>
      </c>
      <c r="L52" s="209">
        <v>939553766.62</v>
      </c>
      <c r="M52" s="208">
        <v>255</v>
      </c>
      <c r="N52" s="209">
        <v>6606071.3499999996</v>
      </c>
      <c r="O52" s="236">
        <v>26757</v>
      </c>
      <c r="P52" s="237">
        <v>572396875.32000005</v>
      </c>
      <c r="Q52" s="236">
        <v>19067</v>
      </c>
      <c r="R52" s="237">
        <v>373762962.64999998</v>
      </c>
      <c r="S52" s="236">
        <v>44826</v>
      </c>
      <c r="T52" s="237">
        <v>908188633.90999997</v>
      </c>
      <c r="U52" s="236">
        <v>998</v>
      </c>
      <c r="V52" s="237">
        <v>37971204.060000002</v>
      </c>
    </row>
    <row r="53" spans="2:22" x14ac:dyDescent="0.25">
      <c r="B53" s="89" t="s">
        <v>967</v>
      </c>
      <c r="C53" s="548" t="s">
        <v>2</v>
      </c>
      <c r="D53" s="333"/>
      <c r="E53" s="215">
        <v>49732</v>
      </c>
      <c r="F53" s="218">
        <v>0.16181322435592899</v>
      </c>
      <c r="G53" s="217">
        <v>1077445258.3299999</v>
      </c>
      <c r="H53" s="218">
        <v>0.18971840926276001</v>
      </c>
      <c r="I53" s="204">
        <v>0</v>
      </c>
      <c r="J53" s="203">
        <v>0</v>
      </c>
      <c r="K53" s="204">
        <v>49458</v>
      </c>
      <c r="L53" s="203">
        <v>1069770340.74</v>
      </c>
      <c r="M53" s="204">
        <v>274</v>
      </c>
      <c r="N53" s="203">
        <v>7674917.5899999999</v>
      </c>
      <c r="O53" s="238">
        <v>28232</v>
      </c>
      <c r="P53" s="217">
        <v>641163168.35000002</v>
      </c>
      <c r="Q53" s="238">
        <v>21500</v>
      </c>
      <c r="R53" s="217">
        <v>436282089.98000002</v>
      </c>
      <c r="S53" s="238">
        <v>48775</v>
      </c>
      <c r="T53" s="217">
        <v>1037404857.33</v>
      </c>
      <c r="U53" s="238">
        <v>957</v>
      </c>
      <c r="V53" s="217">
        <v>40040401</v>
      </c>
    </row>
    <row r="54" spans="2:22" x14ac:dyDescent="0.25">
      <c r="B54" s="205" t="s">
        <v>968</v>
      </c>
      <c r="C54" s="555" t="s">
        <v>2</v>
      </c>
      <c r="D54" s="333"/>
      <c r="E54" s="219">
        <v>24647</v>
      </c>
      <c r="F54" s="40">
        <v>8.0194050926980398E-2</v>
      </c>
      <c r="G54" s="41">
        <v>583463056.11000001</v>
      </c>
      <c r="H54" s="40">
        <v>0.102737175752529</v>
      </c>
      <c r="I54" s="208">
        <v>0</v>
      </c>
      <c r="J54" s="209">
        <v>0</v>
      </c>
      <c r="K54" s="208">
        <v>24503</v>
      </c>
      <c r="L54" s="209">
        <v>579310723.17999995</v>
      </c>
      <c r="M54" s="208">
        <v>144</v>
      </c>
      <c r="N54" s="209">
        <v>4152332.93</v>
      </c>
      <c r="O54" s="236">
        <v>11386</v>
      </c>
      <c r="P54" s="237">
        <v>303362125.05000001</v>
      </c>
      <c r="Q54" s="236">
        <v>13261</v>
      </c>
      <c r="R54" s="237">
        <v>280100931.06</v>
      </c>
      <c r="S54" s="236">
        <v>24291</v>
      </c>
      <c r="T54" s="237">
        <v>566729284.22000003</v>
      </c>
      <c r="U54" s="236">
        <v>356</v>
      </c>
      <c r="V54" s="237">
        <v>16733771.890000001</v>
      </c>
    </row>
    <row r="55" spans="2:22" x14ac:dyDescent="0.25">
      <c r="B55" s="89" t="s">
        <v>969</v>
      </c>
      <c r="C55" s="548" t="s">
        <v>2</v>
      </c>
      <c r="D55" s="333"/>
      <c r="E55" s="215">
        <v>10240</v>
      </c>
      <c r="F55" s="218">
        <v>3.3317932466112699E-2</v>
      </c>
      <c r="G55" s="217">
        <v>259137537.71000001</v>
      </c>
      <c r="H55" s="218">
        <v>4.5629382146811601E-2</v>
      </c>
      <c r="I55" s="204">
        <v>0</v>
      </c>
      <c r="J55" s="203">
        <v>0</v>
      </c>
      <c r="K55" s="204">
        <v>10203</v>
      </c>
      <c r="L55" s="203">
        <v>258044576.87</v>
      </c>
      <c r="M55" s="204">
        <v>37</v>
      </c>
      <c r="N55" s="203">
        <v>1092960.8400000001</v>
      </c>
      <c r="O55" s="238">
        <v>4890</v>
      </c>
      <c r="P55" s="217">
        <v>133177940.91</v>
      </c>
      <c r="Q55" s="238">
        <v>5350</v>
      </c>
      <c r="R55" s="217">
        <v>125959596.8</v>
      </c>
      <c r="S55" s="238">
        <v>10205</v>
      </c>
      <c r="T55" s="217">
        <v>258064886.72</v>
      </c>
      <c r="U55" s="238">
        <v>35</v>
      </c>
      <c r="V55" s="217">
        <v>1072650.99</v>
      </c>
    </row>
    <row r="56" spans="2:22" x14ac:dyDescent="0.25">
      <c r="B56" s="205" t="s">
        <v>970</v>
      </c>
      <c r="C56" s="555" t="s">
        <v>2</v>
      </c>
      <c r="D56" s="333"/>
      <c r="E56" s="219">
        <v>35</v>
      </c>
      <c r="F56" s="40">
        <v>1.13879651983784E-4</v>
      </c>
      <c r="G56" s="41">
        <v>1646563.12</v>
      </c>
      <c r="H56" s="40">
        <v>2.8992965857152698E-4</v>
      </c>
      <c r="I56" s="208">
        <v>0</v>
      </c>
      <c r="J56" s="209">
        <v>0</v>
      </c>
      <c r="K56" s="208">
        <v>35</v>
      </c>
      <c r="L56" s="209">
        <v>1646563.12</v>
      </c>
      <c r="M56" s="208">
        <v>0</v>
      </c>
      <c r="N56" s="209">
        <v>0</v>
      </c>
      <c r="O56" s="236">
        <v>35</v>
      </c>
      <c r="P56" s="237">
        <v>1646563.12</v>
      </c>
      <c r="Q56" s="236">
        <v>0</v>
      </c>
      <c r="R56" s="237">
        <v>0</v>
      </c>
      <c r="S56" s="236">
        <v>34</v>
      </c>
      <c r="T56" s="237">
        <v>1606075.05</v>
      </c>
      <c r="U56" s="236">
        <v>1</v>
      </c>
      <c r="V56" s="237">
        <v>40488.07</v>
      </c>
    </row>
    <row r="57" spans="2:22" x14ac:dyDescent="0.25">
      <c r="B57" s="89" t="s">
        <v>971</v>
      </c>
      <c r="C57" s="548" t="s">
        <v>2</v>
      </c>
      <c r="D57" s="333"/>
      <c r="E57" s="215">
        <v>10</v>
      </c>
      <c r="F57" s="218">
        <v>3.2537043423938202E-5</v>
      </c>
      <c r="G57" s="217">
        <v>537467.74</v>
      </c>
      <c r="H57" s="218">
        <v>9.4638241594655696E-5</v>
      </c>
      <c r="I57" s="204">
        <v>0</v>
      </c>
      <c r="J57" s="203">
        <v>0</v>
      </c>
      <c r="K57" s="204">
        <v>10</v>
      </c>
      <c r="L57" s="203">
        <v>537467.74</v>
      </c>
      <c r="M57" s="204">
        <v>0</v>
      </c>
      <c r="N57" s="203">
        <v>0</v>
      </c>
      <c r="O57" s="238">
        <v>10</v>
      </c>
      <c r="P57" s="217">
        <v>537467.74</v>
      </c>
      <c r="Q57" s="238">
        <v>0</v>
      </c>
      <c r="R57" s="217">
        <v>0</v>
      </c>
      <c r="S57" s="238">
        <v>10</v>
      </c>
      <c r="T57" s="217">
        <v>537467.74</v>
      </c>
      <c r="U57" s="238">
        <v>0</v>
      </c>
      <c r="V57" s="217">
        <v>0</v>
      </c>
    </row>
    <row r="58" spans="2:22" x14ac:dyDescent="0.25">
      <c r="B58" s="205" t="s">
        <v>972</v>
      </c>
      <c r="C58" s="555" t="s">
        <v>2</v>
      </c>
      <c r="D58" s="333"/>
      <c r="E58" s="219">
        <v>0</v>
      </c>
      <c r="F58" s="40">
        <v>0</v>
      </c>
      <c r="G58" s="41">
        <v>0</v>
      </c>
      <c r="H58" s="40">
        <v>0</v>
      </c>
      <c r="I58" s="208">
        <v>0</v>
      </c>
      <c r="J58" s="209">
        <v>0</v>
      </c>
      <c r="K58" s="208">
        <v>0</v>
      </c>
      <c r="L58" s="209">
        <v>0</v>
      </c>
      <c r="M58" s="208">
        <v>0</v>
      </c>
      <c r="N58" s="209">
        <v>0</v>
      </c>
      <c r="O58" s="236">
        <v>0</v>
      </c>
      <c r="P58" s="237">
        <v>0</v>
      </c>
      <c r="Q58" s="236">
        <v>0</v>
      </c>
      <c r="R58" s="237">
        <v>0</v>
      </c>
      <c r="S58" s="236">
        <v>0</v>
      </c>
      <c r="T58" s="237">
        <v>0</v>
      </c>
      <c r="U58" s="236">
        <v>0</v>
      </c>
      <c r="V58" s="237">
        <v>0</v>
      </c>
    </row>
    <row r="59" spans="2:22" x14ac:dyDescent="0.25">
      <c r="B59" s="210" t="s">
        <v>115</v>
      </c>
      <c r="C59" s="542" t="s">
        <v>2</v>
      </c>
      <c r="D59" s="378"/>
      <c r="E59" s="221">
        <v>307342</v>
      </c>
      <c r="F59" s="222">
        <v>1</v>
      </c>
      <c r="G59" s="223">
        <v>5679181385.2799997</v>
      </c>
      <c r="H59" s="222">
        <v>1</v>
      </c>
      <c r="I59" s="213">
        <v>0</v>
      </c>
      <c r="J59" s="214">
        <v>0</v>
      </c>
      <c r="K59" s="213">
        <v>306020</v>
      </c>
      <c r="L59" s="214">
        <v>5647558982.9899998</v>
      </c>
      <c r="M59" s="213">
        <v>1322</v>
      </c>
      <c r="N59" s="214">
        <v>31622402.289999999</v>
      </c>
      <c r="O59" s="239">
        <v>176624</v>
      </c>
      <c r="P59" s="240">
        <v>3444411498.6999998</v>
      </c>
      <c r="Q59" s="239">
        <v>130718</v>
      </c>
      <c r="R59" s="240">
        <v>2234769886.5799999</v>
      </c>
      <c r="S59" s="239">
        <v>300635</v>
      </c>
      <c r="T59" s="240">
        <v>5445743749.8800001</v>
      </c>
      <c r="U59" s="239">
        <v>6707</v>
      </c>
      <c r="V59" s="240">
        <v>233437635.40000001</v>
      </c>
    </row>
    <row r="60" spans="2:22" x14ac:dyDescent="0.25">
      <c r="B60" s="180" t="s">
        <v>2</v>
      </c>
      <c r="C60" s="522" t="s">
        <v>2</v>
      </c>
      <c r="D60" s="333"/>
      <c r="E60" s="181" t="s">
        <v>2</v>
      </c>
      <c r="F60" s="181" t="s">
        <v>2</v>
      </c>
      <c r="G60" s="181" t="s">
        <v>2</v>
      </c>
      <c r="H60" s="181" t="s">
        <v>2</v>
      </c>
      <c r="I60" s="181" t="s">
        <v>2</v>
      </c>
      <c r="J60" s="181" t="s">
        <v>2</v>
      </c>
      <c r="K60" s="181" t="s">
        <v>2</v>
      </c>
      <c r="L60" s="181" t="s">
        <v>2</v>
      </c>
      <c r="M60" s="181" t="s">
        <v>2</v>
      </c>
      <c r="N60" s="181" t="s">
        <v>2</v>
      </c>
      <c r="O60" s="181" t="s">
        <v>2</v>
      </c>
      <c r="P60" s="181" t="s">
        <v>2</v>
      </c>
      <c r="Q60" s="181" t="s">
        <v>2</v>
      </c>
      <c r="R60" s="181" t="s">
        <v>2</v>
      </c>
      <c r="S60" s="181" t="s">
        <v>2</v>
      </c>
      <c r="T60" s="181" t="s">
        <v>2</v>
      </c>
      <c r="U60" s="181" t="s">
        <v>2</v>
      </c>
      <c r="V60" s="181" t="s">
        <v>2</v>
      </c>
    </row>
    <row r="61" spans="2:22" x14ac:dyDescent="0.25">
      <c r="B61" s="241" t="s">
        <v>2</v>
      </c>
      <c r="C61" s="620" t="s">
        <v>2</v>
      </c>
      <c r="D61" s="333"/>
      <c r="E61" s="181" t="s">
        <v>2</v>
      </c>
      <c r="F61" s="181" t="s">
        <v>2</v>
      </c>
      <c r="G61" s="181" t="s">
        <v>2</v>
      </c>
      <c r="H61" s="181" t="s">
        <v>2</v>
      </c>
      <c r="I61" s="181" t="s">
        <v>2</v>
      </c>
      <c r="J61" s="181" t="s">
        <v>2</v>
      </c>
      <c r="K61" s="181" t="s">
        <v>2</v>
      </c>
      <c r="L61" s="181" t="s">
        <v>2</v>
      </c>
      <c r="M61" s="181" t="s">
        <v>2</v>
      </c>
      <c r="N61" s="181" t="s">
        <v>2</v>
      </c>
      <c r="O61" s="181" t="s">
        <v>2</v>
      </c>
      <c r="P61" s="181" t="s">
        <v>2</v>
      </c>
      <c r="Q61" s="181" t="s">
        <v>2</v>
      </c>
      <c r="R61" s="181" t="s">
        <v>2</v>
      </c>
      <c r="S61" s="181" t="s">
        <v>2</v>
      </c>
      <c r="T61" s="181" t="s">
        <v>2</v>
      </c>
      <c r="U61" s="181" t="s">
        <v>2</v>
      </c>
      <c r="V61" s="181" t="s">
        <v>2</v>
      </c>
    </row>
  </sheetData>
  <sheetProtection sheet="1" objects="1" scenarios="1"/>
  <mergeCells count="97">
    <mergeCell ref="A1:C3"/>
    <mergeCell ref="D1:X1"/>
    <mergeCell ref="D2:X2"/>
    <mergeCell ref="D3:X3"/>
    <mergeCell ref="B4:W4"/>
    <mergeCell ref="C6:D6"/>
    <mergeCell ref="C7:D7"/>
    <mergeCell ref="E7:H7"/>
    <mergeCell ref="I7:N7"/>
    <mergeCell ref="O7:R7"/>
    <mergeCell ref="S7:V7"/>
    <mergeCell ref="C8:D8"/>
    <mergeCell ref="E8:H8"/>
    <mergeCell ref="I8:J8"/>
    <mergeCell ref="K8:L8"/>
    <mergeCell ref="M8:N8"/>
    <mergeCell ref="O8:P8"/>
    <mergeCell ref="Q8:R8"/>
    <mergeCell ref="S8:T8"/>
    <mergeCell ref="U8:V8"/>
    <mergeCell ref="B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E23:H23"/>
    <mergeCell ref="I23:N23"/>
    <mergeCell ref="O23:R23"/>
    <mergeCell ref="S23:V23"/>
    <mergeCell ref="C24:D24"/>
    <mergeCell ref="E24:H24"/>
    <mergeCell ref="I24:J24"/>
    <mergeCell ref="K24:L24"/>
    <mergeCell ref="M24:N24"/>
    <mergeCell ref="O24:P24"/>
    <mergeCell ref="Q24:R24"/>
    <mergeCell ref="S24:T24"/>
    <mergeCell ref="U24:V24"/>
    <mergeCell ref="B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E43:H43"/>
    <mergeCell ref="I43:N43"/>
    <mergeCell ref="O43:R43"/>
    <mergeCell ref="S43:V43"/>
    <mergeCell ref="C44:D44"/>
    <mergeCell ref="E44:H44"/>
    <mergeCell ref="I44:J44"/>
    <mergeCell ref="K44:L44"/>
    <mergeCell ref="M44:N44"/>
    <mergeCell ref="O44:P44"/>
    <mergeCell ref="Q44:R44"/>
    <mergeCell ref="S44:T44"/>
    <mergeCell ref="U44:V44"/>
    <mergeCell ref="B45:D45"/>
    <mergeCell ref="C46:D46"/>
    <mergeCell ref="C47:D47"/>
    <mergeCell ref="C48:D48"/>
    <mergeCell ref="C49:D49"/>
    <mergeCell ref="C50:D50"/>
    <mergeCell ref="C51:D51"/>
    <mergeCell ref="C52:D52"/>
    <mergeCell ref="C53:D53"/>
    <mergeCell ref="C54:D54"/>
    <mergeCell ref="C60:D60"/>
    <mergeCell ref="C61:D61"/>
    <mergeCell ref="C55:D55"/>
    <mergeCell ref="C56:D56"/>
    <mergeCell ref="C57:D57"/>
    <mergeCell ref="C58:D58"/>
    <mergeCell ref="C59:D59"/>
  </mergeCells>
  <pageMargins left="0.25" right="0.25" top="0.25" bottom="0.25" header="0.25" footer="0.25"/>
  <pageSetup scale="35" orientation="landscape" cellComments="atEnd"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W142"/>
  <sheetViews>
    <sheetView showGridLines="0" workbookViewId="0">
      <selection activeCell="T18" sqref="T18"/>
    </sheetView>
  </sheetViews>
  <sheetFormatPr baseColWidth="10" defaultColWidth="9.140625" defaultRowHeight="15" x14ac:dyDescent="0.25"/>
  <cols>
    <col min="1" max="1" width="1.7109375" customWidth="1"/>
    <col min="2" max="2" width="31" customWidth="1"/>
    <col min="3" max="3" width="0.85546875" customWidth="1"/>
    <col min="4" max="4" width="6" customWidth="1"/>
    <col min="5" max="5" width="27.42578125" customWidth="1"/>
    <col min="6" max="7" width="13.7109375" customWidth="1"/>
    <col min="8" max="8" width="17.85546875" customWidth="1"/>
    <col min="9" max="10" width="13.7109375" customWidth="1"/>
    <col min="11" max="11" width="17.85546875" customWidth="1"/>
    <col min="12" max="12" width="13.7109375" customWidth="1"/>
    <col min="13" max="13" width="17.85546875" customWidth="1"/>
    <col min="14" max="14" width="13.7109375" customWidth="1"/>
    <col min="15" max="15" width="17.85546875" customWidth="1"/>
    <col min="16" max="16" width="13.7109375" customWidth="1"/>
    <col min="17" max="17" width="17.85546875" customWidth="1"/>
    <col min="18" max="18" width="13.7109375" customWidth="1"/>
    <col min="19" max="19" width="17.85546875" customWidth="1"/>
    <col min="20" max="20" width="13.7109375" customWidth="1"/>
    <col min="21" max="21" width="17.85546875" customWidth="1"/>
    <col min="22" max="22" width="13.7109375" customWidth="1"/>
    <col min="23" max="23" width="17.85546875" customWidth="1"/>
  </cols>
  <sheetData>
    <row r="1" spans="1:23" ht="18" customHeight="1" x14ac:dyDescent="0.25">
      <c r="A1" s="333"/>
      <c r="B1" s="333"/>
      <c r="C1" s="333"/>
      <c r="D1" s="339" t="s">
        <v>0</v>
      </c>
      <c r="E1" s="333"/>
      <c r="F1" s="333"/>
      <c r="G1" s="333"/>
      <c r="H1" s="333"/>
      <c r="I1" s="333"/>
      <c r="J1" s="333"/>
      <c r="K1" s="333"/>
      <c r="L1" s="333"/>
      <c r="M1" s="333"/>
      <c r="N1" s="333"/>
      <c r="O1" s="333"/>
      <c r="P1" s="333"/>
      <c r="Q1" s="333"/>
      <c r="R1" s="333"/>
      <c r="S1" s="333"/>
      <c r="T1" s="333"/>
      <c r="U1" s="333"/>
      <c r="V1" s="333"/>
      <c r="W1" s="333"/>
    </row>
    <row r="2" spans="1:23" ht="18" customHeight="1" x14ac:dyDescent="0.25">
      <c r="A2" s="333"/>
      <c r="B2" s="333"/>
      <c r="C2" s="333"/>
      <c r="D2" s="339" t="s">
        <v>1</v>
      </c>
      <c r="E2" s="333"/>
      <c r="F2" s="333"/>
      <c r="G2" s="333"/>
      <c r="H2" s="333"/>
      <c r="I2" s="333"/>
      <c r="J2" s="333"/>
      <c r="K2" s="333"/>
      <c r="L2" s="333"/>
      <c r="M2" s="333"/>
      <c r="N2" s="333"/>
      <c r="O2" s="333"/>
      <c r="P2" s="333"/>
      <c r="Q2" s="333"/>
      <c r="R2" s="333"/>
      <c r="S2" s="333"/>
      <c r="T2" s="333"/>
      <c r="U2" s="333"/>
      <c r="V2" s="333"/>
      <c r="W2" s="333"/>
    </row>
    <row r="3" spans="1:23" ht="18" customHeight="1" x14ac:dyDescent="0.25">
      <c r="A3" s="333"/>
      <c r="B3" s="333"/>
      <c r="C3" s="333"/>
      <c r="D3" s="339" t="s">
        <v>2</v>
      </c>
      <c r="E3" s="333"/>
      <c r="F3" s="333"/>
      <c r="G3" s="333"/>
      <c r="H3" s="333"/>
      <c r="I3" s="333"/>
      <c r="J3" s="333"/>
      <c r="K3" s="333"/>
      <c r="L3" s="333"/>
      <c r="M3" s="333"/>
      <c r="N3" s="333"/>
      <c r="O3" s="333"/>
      <c r="P3" s="333"/>
      <c r="Q3" s="333"/>
      <c r="R3" s="333"/>
      <c r="S3" s="333"/>
      <c r="T3" s="333"/>
      <c r="U3" s="333"/>
      <c r="V3" s="333"/>
      <c r="W3" s="333"/>
    </row>
    <row r="4" spans="1:23" ht="18" customHeight="1" x14ac:dyDescent="0.25">
      <c r="B4" s="340" t="s">
        <v>973</v>
      </c>
      <c r="C4" s="333"/>
      <c r="D4" s="333"/>
      <c r="E4" s="333"/>
      <c r="F4" s="333"/>
      <c r="G4" s="333"/>
      <c r="H4" s="333"/>
      <c r="I4" s="333"/>
      <c r="J4" s="333"/>
      <c r="K4" s="333"/>
      <c r="L4" s="333"/>
      <c r="M4" s="333"/>
      <c r="N4" s="333"/>
      <c r="O4" s="333"/>
      <c r="P4" s="333"/>
      <c r="Q4" s="333"/>
      <c r="R4" s="333"/>
      <c r="S4" s="333"/>
      <c r="T4" s="333"/>
      <c r="U4" s="333"/>
      <c r="V4" s="333"/>
      <c r="W4" s="333"/>
    </row>
    <row r="5" spans="1:23" ht="3.2" customHeight="1" x14ac:dyDescent="0.25"/>
    <row r="6" spans="1:23" x14ac:dyDescent="0.25">
      <c r="A6" s="180" t="s">
        <v>2</v>
      </c>
      <c r="B6" s="180" t="s">
        <v>2</v>
      </c>
      <c r="C6" s="522" t="s">
        <v>2</v>
      </c>
      <c r="D6" s="333"/>
      <c r="E6" s="77" t="s">
        <v>2</v>
      </c>
      <c r="F6" s="181" t="s">
        <v>2</v>
      </c>
      <c r="G6" s="181" t="s">
        <v>2</v>
      </c>
      <c r="H6" s="181" t="s">
        <v>2</v>
      </c>
      <c r="I6" s="181" t="s">
        <v>2</v>
      </c>
      <c r="J6" s="181" t="s">
        <v>2</v>
      </c>
      <c r="K6" s="181" t="s">
        <v>2</v>
      </c>
      <c r="L6" s="181" t="s">
        <v>2</v>
      </c>
      <c r="M6" s="181" t="s">
        <v>2</v>
      </c>
      <c r="N6" s="181" t="s">
        <v>2</v>
      </c>
      <c r="O6" s="181" t="s">
        <v>2</v>
      </c>
      <c r="P6" s="181" t="s">
        <v>2</v>
      </c>
      <c r="Q6" s="181" t="s">
        <v>2</v>
      </c>
      <c r="R6" s="181" t="s">
        <v>2</v>
      </c>
      <c r="S6" s="181" t="s">
        <v>2</v>
      </c>
      <c r="T6" s="181" t="s">
        <v>2</v>
      </c>
      <c r="U6" s="181" t="s">
        <v>2</v>
      </c>
      <c r="V6" s="181" t="s">
        <v>2</v>
      </c>
      <c r="W6" s="181" t="s">
        <v>2</v>
      </c>
    </row>
    <row r="7" spans="1:23" x14ac:dyDescent="0.25">
      <c r="A7" s="235" t="s">
        <v>2</v>
      </c>
      <c r="B7" s="235" t="s">
        <v>2</v>
      </c>
      <c r="C7" s="623" t="s">
        <v>2</v>
      </c>
      <c r="D7" s="333"/>
      <c r="E7" s="115" t="s">
        <v>2</v>
      </c>
      <c r="F7" s="629" t="s">
        <v>881</v>
      </c>
      <c r="G7" s="509"/>
      <c r="H7" s="509"/>
      <c r="I7" s="510"/>
      <c r="J7" s="521" t="s">
        <v>700</v>
      </c>
      <c r="K7" s="378"/>
      <c r="L7" s="378"/>
      <c r="M7" s="378"/>
      <c r="N7" s="378"/>
      <c r="O7" s="374"/>
      <c r="P7" s="521" t="s">
        <v>108</v>
      </c>
      <c r="Q7" s="378"/>
      <c r="R7" s="378"/>
      <c r="S7" s="374"/>
      <c r="T7" s="521" t="s">
        <v>701</v>
      </c>
      <c r="U7" s="378"/>
      <c r="V7" s="378"/>
      <c r="W7" s="374"/>
    </row>
    <row r="8" spans="1:23" x14ac:dyDescent="0.25">
      <c r="A8" s="243" t="s">
        <v>2</v>
      </c>
      <c r="C8" s="623" t="s">
        <v>2</v>
      </c>
      <c r="D8" s="333"/>
      <c r="E8" s="115" t="s">
        <v>2</v>
      </c>
      <c r="F8" s="624" t="s">
        <v>2</v>
      </c>
      <c r="G8" s="333"/>
      <c r="H8" s="333"/>
      <c r="I8" s="345"/>
      <c r="J8" s="521" t="s">
        <v>702</v>
      </c>
      <c r="K8" s="374"/>
      <c r="L8" s="521" t="s">
        <v>703</v>
      </c>
      <c r="M8" s="374"/>
      <c r="N8" s="521" t="s">
        <v>704</v>
      </c>
      <c r="O8" s="374"/>
      <c r="P8" s="521" t="s">
        <v>705</v>
      </c>
      <c r="Q8" s="374"/>
      <c r="R8" s="521" t="s">
        <v>706</v>
      </c>
      <c r="S8" s="374"/>
      <c r="T8" s="521" t="s">
        <v>707</v>
      </c>
      <c r="U8" s="374"/>
      <c r="V8" s="521" t="s">
        <v>708</v>
      </c>
      <c r="W8" s="374"/>
    </row>
    <row r="9" spans="1:23" ht="60" x14ac:dyDescent="0.25">
      <c r="A9" s="175" t="s">
        <v>2</v>
      </c>
      <c r="B9" s="376" t="s">
        <v>974</v>
      </c>
      <c r="C9" s="378"/>
      <c r="D9" s="374"/>
      <c r="E9" s="36" t="s">
        <v>975</v>
      </c>
      <c r="F9" s="37" t="s">
        <v>710</v>
      </c>
      <c r="G9" s="37" t="s">
        <v>110</v>
      </c>
      <c r="H9" s="37" t="s">
        <v>111</v>
      </c>
      <c r="I9" s="37" t="s">
        <v>722</v>
      </c>
      <c r="J9" s="182" t="s">
        <v>710</v>
      </c>
      <c r="K9" s="182" t="s">
        <v>111</v>
      </c>
      <c r="L9" s="182" t="s">
        <v>710</v>
      </c>
      <c r="M9" s="182" t="s">
        <v>111</v>
      </c>
      <c r="N9" s="182" t="s">
        <v>710</v>
      </c>
      <c r="O9" s="182" t="s">
        <v>111</v>
      </c>
      <c r="P9" s="182" t="s">
        <v>710</v>
      </c>
      <c r="Q9" s="182" t="s">
        <v>111</v>
      </c>
      <c r="R9" s="182" t="s">
        <v>710</v>
      </c>
      <c r="S9" s="182" t="s">
        <v>111</v>
      </c>
      <c r="T9" s="182" t="s">
        <v>710</v>
      </c>
      <c r="U9" s="182" t="s">
        <v>111</v>
      </c>
      <c r="V9" s="182" t="s">
        <v>710</v>
      </c>
      <c r="W9" s="182" t="s">
        <v>111</v>
      </c>
    </row>
    <row r="10" spans="1:23" x14ac:dyDescent="0.25">
      <c r="B10" s="205" t="s">
        <v>936</v>
      </c>
      <c r="C10" s="555" t="s">
        <v>2</v>
      </c>
      <c r="D10" s="333"/>
      <c r="E10" s="205" t="s">
        <v>976</v>
      </c>
      <c r="F10" s="219">
        <v>25621</v>
      </c>
      <c r="G10" s="40">
        <v>5.89259429622815E-2</v>
      </c>
      <c r="H10" s="41">
        <v>306325514.75999999</v>
      </c>
      <c r="I10" s="40">
        <v>4.7281895940571902E-2</v>
      </c>
      <c r="J10" s="208">
        <v>2234</v>
      </c>
      <c r="K10" s="209">
        <v>12737190.07</v>
      </c>
      <c r="L10" s="208">
        <v>23387</v>
      </c>
      <c r="M10" s="209">
        <v>293588324.69</v>
      </c>
      <c r="N10" s="208">
        <v>0</v>
      </c>
      <c r="O10" s="209">
        <v>0</v>
      </c>
      <c r="P10" s="236">
        <v>13030</v>
      </c>
      <c r="Q10" s="237">
        <v>172058600.28999999</v>
      </c>
      <c r="R10" s="236">
        <v>12591</v>
      </c>
      <c r="S10" s="237">
        <v>134266914.47</v>
      </c>
      <c r="T10" s="236">
        <v>25484</v>
      </c>
      <c r="U10" s="237">
        <v>304810195.06999999</v>
      </c>
      <c r="V10" s="236">
        <v>137</v>
      </c>
      <c r="W10" s="237">
        <v>1515319.69</v>
      </c>
    </row>
    <row r="11" spans="1:23" x14ac:dyDescent="0.25">
      <c r="B11" s="89" t="s">
        <v>936</v>
      </c>
      <c r="C11" s="548" t="s">
        <v>2</v>
      </c>
      <c r="D11" s="333"/>
      <c r="E11" s="89" t="s">
        <v>977</v>
      </c>
      <c r="F11" s="215">
        <v>22299</v>
      </c>
      <c r="G11" s="218">
        <v>5.1285648574057E-2</v>
      </c>
      <c r="H11" s="217">
        <v>326243533.81</v>
      </c>
      <c r="I11" s="218">
        <v>5.0356278121247502E-2</v>
      </c>
      <c r="J11" s="208">
        <v>2514</v>
      </c>
      <c r="K11" s="209">
        <v>17462933.77</v>
      </c>
      <c r="L11" s="208">
        <v>19785</v>
      </c>
      <c r="M11" s="209">
        <v>308780600.04000002</v>
      </c>
      <c r="N11" s="208">
        <v>0</v>
      </c>
      <c r="O11" s="209">
        <v>0</v>
      </c>
      <c r="P11" s="236">
        <v>9539</v>
      </c>
      <c r="Q11" s="237">
        <v>163755285.53</v>
      </c>
      <c r="R11" s="236">
        <v>12760</v>
      </c>
      <c r="S11" s="237">
        <v>162488248.28</v>
      </c>
      <c r="T11" s="236">
        <v>22096</v>
      </c>
      <c r="U11" s="237">
        <v>323178537.50999999</v>
      </c>
      <c r="V11" s="236">
        <v>203</v>
      </c>
      <c r="W11" s="237">
        <v>3064996.3</v>
      </c>
    </row>
    <row r="12" spans="1:23" x14ac:dyDescent="0.25">
      <c r="B12" s="205" t="s">
        <v>936</v>
      </c>
      <c r="C12" s="555" t="s">
        <v>2</v>
      </c>
      <c r="D12" s="333"/>
      <c r="E12" s="205" t="s">
        <v>978</v>
      </c>
      <c r="F12" s="219">
        <v>7691</v>
      </c>
      <c r="G12" s="40">
        <v>1.7688592456301701E-2</v>
      </c>
      <c r="H12" s="41">
        <v>111843930.81999999</v>
      </c>
      <c r="I12" s="40">
        <v>1.7263312534572799E-2</v>
      </c>
      <c r="J12" s="208">
        <v>1258</v>
      </c>
      <c r="K12" s="209">
        <v>9293110.3800000008</v>
      </c>
      <c r="L12" s="208">
        <v>6433</v>
      </c>
      <c r="M12" s="209">
        <v>102550820.44</v>
      </c>
      <c r="N12" s="208">
        <v>0</v>
      </c>
      <c r="O12" s="209">
        <v>0</v>
      </c>
      <c r="P12" s="236">
        <v>2631</v>
      </c>
      <c r="Q12" s="237">
        <v>47769224.829999998</v>
      </c>
      <c r="R12" s="236">
        <v>5060</v>
      </c>
      <c r="S12" s="237">
        <v>64074705.990000002</v>
      </c>
      <c r="T12" s="236">
        <v>7585</v>
      </c>
      <c r="U12" s="237">
        <v>110264990.36</v>
      </c>
      <c r="V12" s="236">
        <v>106</v>
      </c>
      <c r="W12" s="237">
        <v>1578940.46</v>
      </c>
    </row>
    <row r="13" spans="1:23" x14ac:dyDescent="0.25">
      <c r="B13" s="89" t="s">
        <v>936</v>
      </c>
      <c r="C13" s="548" t="s">
        <v>2</v>
      </c>
      <c r="D13" s="333"/>
      <c r="E13" s="89" t="s">
        <v>979</v>
      </c>
      <c r="F13" s="215">
        <v>273</v>
      </c>
      <c r="G13" s="218">
        <v>6.2787488500460004E-4</v>
      </c>
      <c r="H13" s="217">
        <v>4267400.79</v>
      </c>
      <c r="I13" s="218">
        <v>6.5868101208473495E-4</v>
      </c>
      <c r="J13" s="208">
        <v>53</v>
      </c>
      <c r="K13" s="209">
        <v>335876.55</v>
      </c>
      <c r="L13" s="208">
        <v>220</v>
      </c>
      <c r="M13" s="209">
        <v>3931524.24</v>
      </c>
      <c r="N13" s="208">
        <v>0</v>
      </c>
      <c r="O13" s="209">
        <v>0</v>
      </c>
      <c r="P13" s="236">
        <v>131</v>
      </c>
      <c r="Q13" s="237">
        <v>2658495.7000000002</v>
      </c>
      <c r="R13" s="236">
        <v>142</v>
      </c>
      <c r="S13" s="237">
        <v>1608905.09</v>
      </c>
      <c r="T13" s="236">
        <v>260</v>
      </c>
      <c r="U13" s="237">
        <v>4085924.03</v>
      </c>
      <c r="V13" s="236">
        <v>13</v>
      </c>
      <c r="W13" s="237">
        <v>181476.76</v>
      </c>
    </row>
    <row r="14" spans="1:23" x14ac:dyDescent="0.25">
      <c r="B14" s="205" t="s">
        <v>936</v>
      </c>
      <c r="C14" s="555" t="s">
        <v>2</v>
      </c>
      <c r="D14" s="333"/>
      <c r="E14" s="205" t="s">
        <v>980</v>
      </c>
      <c r="F14" s="219">
        <v>7514</v>
      </c>
      <c r="G14" s="40">
        <v>1.7281508739650401E-2</v>
      </c>
      <c r="H14" s="41">
        <v>125884995.23</v>
      </c>
      <c r="I14" s="40">
        <v>1.9430576162118199E-2</v>
      </c>
      <c r="J14" s="208">
        <v>973</v>
      </c>
      <c r="K14" s="209">
        <v>8742554.2799999993</v>
      </c>
      <c r="L14" s="208">
        <v>6541</v>
      </c>
      <c r="M14" s="209">
        <v>117142440.95</v>
      </c>
      <c r="N14" s="208">
        <v>0</v>
      </c>
      <c r="O14" s="209">
        <v>0</v>
      </c>
      <c r="P14" s="236">
        <v>2825</v>
      </c>
      <c r="Q14" s="237">
        <v>58850269.630000003</v>
      </c>
      <c r="R14" s="236">
        <v>4689</v>
      </c>
      <c r="S14" s="237">
        <v>67034725.600000001</v>
      </c>
      <c r="T14" s="236">
        <v>7396</v>
      </c>
      <c r="U14" s="237">
        <v>123967994.15000001</v>
      </c>
      <c r="V14" s="236">
        <v>118</v>
      </c>
      <c r="W14" s="237">
        <v>1917001.08</v>
      </c>
    </row>
    <row r="15" spans="1:23" x14ac:dyDescent="0.25">
      <c r="B15" s="89" t="s">
        <v>936</v>
      </c>
      <c r="C15" s="548" t="s">
        <v>2</v>
      </c>
      <c r="D15" s="333"/>
      <c r="E15" s="89" t="s">
        <v>981</v>
      </c>
      <c r="F15" s="215">
        <v>5850</v>
      </c>
      <c r="G15" s="218">
        <v>1.3454461821527101E-2</v>
      </c>
      <c r="H15" s="217">
        <v>98049798.230000004</v>
      </c>
      <c r="I15" s="218">
        <v>1.5134163279010999E-2</v>
      </c>
      <c r="J15" s="208">
        <v>995</v>
      </c>
      <c r="K15" s="209">
        <v>9311607.6400000006</v>
      </c>
      <c r="L15" s="208">
        <v>4855</v>
      </c>
      <c r="M15" s="209">
        <v>88738190.590000004</v>
      </c>
      <c r="N15" s="208">
        <v>0</v>
      </c>
      <c r="O15" s="209">
        <v>0</v>
      </c>
      <c r="P15" s="236">
        <v>2411</v>
      </c>
      <c r="Q15" s="237">
        <v>48422655.32</v>
      </c>
      <c r="R15" s="236">
        <v>3439</v>
      </c>
      <c r="S15" s="237">
        <v>49627142.909999996</v>
      </c>
      <c r="T15" s="236">
        <v>5713</v>
      </c>
      <c r="U15" s="237">
        <v>95316687.650000006</v>
      </c>
      <c r="V15" s="236">
        <v>137</v>
      </c>
      <c r="W15" s="237">
        <v>2733110.58</v>
      </c>
    </row>
    <row r="16" spans="1:23" x14ac:dyDescent="0.25">
      <c r="B16" s="205" t="s">
        <v>936</v>
      </c>
      <c r="C16" s="555" t="s">
        <v>2</v>
      </c>
      <c r="D16" s="333"/>
      <c r="E16" s="205" t="s">
        <v>982</v>
      </c>
      <c r="F16" s="219">
        <v>190</v>
      </c>
      <c r="G16" s="40">
        <v>4.3698252069917202E-4</v>
      </c>
      <c r="H16" s="41">
        <v>3378650.31</v>
      </c>
      <c r="I16" s="40">
        <v>5.2150077182490395E-4</v>
      </c>
      <c r="J16" s="208">
        <v>37</v>
      </c>
      <c r="K16" s="209">
        <v>361314.82</v>
      </c>
      <c r="L16" s="208">
        <v>153</v>
      </c>
      <c r="M16" s="209">
        <v>3017335.49</v>
      </c>
      <c r="N16" s="208">
        <v>0</v>
      </c>
      <c r="O16" s="209">
        <v>0</v>
      </c>
      <c r="P16" s="236">
        <v>70</v>
      </c>
      <c r="Q16" s="237">
        <v>1575271.98</v>
      </c>
      <c r="R16" s="236">
        <v>120</v>
      </c>
      <c r="S16" s="237">
        <v>1803378.33</v>
      </c>
      <c r="T16" s="236">
        <v>183</v>
      </c>
      <c r="U16" s="237">
        <v>3207393.46</v>
      </c>
      <c r="V16" s="236">
        <v>7</v>
      </c>
      <c r="W16" s="237">
        <v>171256.85</v>
      </c>
    </row>
    <row r="17" spans="2:23" x14ac:dyDescent="0.25">
      <c r="B17" s="89" t="s">
        <v>936</v>
      </c>
      <c r="C17" s="548" t="s">
        <v>2</v>
      </c>
      <c r="D17" s="333"/>
      <c r="E17" s="89" t="s">
        <v>983</v>
      </c>
      <c r="F17" s="215">
        <v>1238</v>
      </c>
      <c r="G17" s="218">
        <v>2.8472861085556602E-3</v>
      </c>
      <c r="H17" s="217">
        <v>25618787.640000001</v>
      </c>
      <c r="I17" s="218">
        <v>3.9543060990760897E-3</v>
      </c>
      <c r="J17" s="208">
        <v>193</v>
      </c>
      <c r="K17" s="209">
        <v>2232916.4300000002</v>
      </c>
      <c r="L17" s="208">
        <v>1045</v>
      </c>
      <c r="M17" s="209">
        <v>23385871.210000001</v>
      </c>
      <c r="N17" s="208">
        <v>0</v>
      </c>
      <c r="O17" s="209">
        <v>0</v>
      </c>
      <c r="P17" s="236">
        <v>462</v>
      </c>
      <c r="Q17" s="237">
        <v>11458591.33</v>
      </c>
      <c r="R17" s="236">
        <v>776</v>
      </c>
      <c r="S17" s="237">
        <v>14160196.310000001</v>
      </c>
      <c r="T17" s="236">
        <v>1191</v>
      </c>
      <c r="U17" s="237">
        <v>24593872.170000002</v>
      </c>
      <c r="V17" s="236">
        <v>47</v>
      </c>
      <c r="W17" s="237">
        <v>1024915.47</v>
      </c>
    </row>
    <row r="18" spans="2:23" x14ac:dyDescent="0.25">
      <c r="B18" s="205" t="s">
        <v>936</v>
      </c>
      <c r="C18" s="555" t="s">
        <v>2</v>
      </c>
      <c r="D18" s="333"/>
      <c r="E18" s="205" t="s">
        <v>984</v>
      </c>
      <c r="F18" s="219">
        <v>425</v>
      </c>
      <c r="G18" s="40">
        <v>9.7746090156393796E-4</v>
      </c>
      <c r="H18" s="41">
        <v>8758879.2799999993</v>
      </c>
      <c r="I18" s="40">
        <v>1.3519488214929101E-3</v>
      </c>
      <c r="J18" s="208">
        <v>116</v>
      </c>
      <c r="K18" s="209">
        <v>1455797.27</v>
      </c>
      <c r="L18" s="208">
        <v>309</v>
      </c>
      <c r="M18" s="209">
        <v>7303082.0099999998</v>
      </c>
      <c r="N18" s="208">
        <v>0</v>
      </c>
      <c r="O18" s="209">
        <v>0</v>
      </c>
      <c r="P18" s="236">
        <v>125</v>
      </c>
      <c r="Q18" s="237">
        <v>3194583.14</v>
      </c>
      <c r="R18" s="236">
        <v>300</v>
      </c>
      <c r="S18" s="237">
        <v>5564296.1399999997</v>
      </c>
      <c r="T18" s="236">
        <v>391</v>
      </c>
      <c r="U18" s="237">
        <v>7960418.9800000004</v>
      </c>
      <c r="V18" s="236">
        <v>34</v>
      </c>
      <c r="W18" s="237">
        <v>798460.3</v>
      </c>
    </row>
    <row r="19" spans="2:23" x14ac:dyDescent="0.25">
      <c r="B19" s="89" t="s">
        <v>936</v>
      </c>
      <c r="C19" s="548" t="s">
        <v>2</v>
      </c>
      <c r="D19" s="333"/>
      <c r="E19" s="89" t="s">
        <v>985</v>
      </c>
      <c r="F19" s="215">
        <v>1637</v>
      </c>
      <c r="G19" s="218">
        <v>3.7649494020239199E-3</v>
      </c>
      <c r="H19" s="217">
        <v>64068665.670000002</v>
      </c>
      <c r="I19" s="218">
        <v>9.8891141524192604E-3</v>
      </c>
      <c r="J19" s="208">
        <v>93</v>
      </c>
      <c r="K19" s="209">
        <v>2284694.87</v>
      </c>
      <c r="L19" s="208">
        <v>1544</v>
      </c>
      <c r="M19" s="209">
        <v>61783970.799999997</v>
      </c>
      <c r="N19" s="208">
        <v>0</v>
      </c>
      <c r="O19" s="209">
        <v>0</v>
      </c>
      <c r="P19" s="236">
        <v>682</v>
      </c>
      <c r="Q19" s="237">
        <v>28039930.710000001</v>
      </c>
      <c r="R19" s="236">
        <v>955</v>
      </c>
      <c r="S19" s="237">
        <v>36028734.960000001</v>
      </c>
      <c r="T19" s="236">
        <v>1011</v>
      </c>
      <c r="U19" s="237">
        <v>38604180.039999999</v>
      </c>
      <c r="V19" s="236">
        <v>626</v>
      </c>
      <c r="W19" s="237">
        <v>25464485.629999999</v>
      </c>
    </row>
    <row r="20" spans="2:23" x14ac:dyDescent="0.25">
      <c r="B20" s="205" t="s">
        <v>936</v>
      </c>
      <c r="C20" s="555" t="s">
        <v>2</v>
      </c>
      <c r="D20" s="333"/>
      <c r="E20" s="205" t="s">
        <v>986</v>
      </c>
      <c r="F20" s="219">
        <v>209</v>
      </c>
      <c r="G20" s="40">
        <v>4.8068077276908899E-4</v>
      </c>
      <c r="H20" s="41">
        <v>12641632.24</v>
      </c>
      <c r="I20" s="40">
        <v>1.95125874695407E-3</v>
      </c>
      <c r="J20" s="208">
        <v>8</v>
      </c>
      <c r="K20" s="209">
        <v>305710.90000000002</v>
      </c>
      <c r="L20" s="208">
        <v>201</v>
      </c>
      <c r="M20" s="209">
        <v>12335921.34</v>
      </c>
      <c r="N20" s="208">
        <v>0</v>
      </c>
      <c r="O20" s="209">
        <v>0</v>
      </c>
      <c r="P20" s="236">
        <v>176</v>
      </c>
      <c r="Q20" s="237">
        <v>10584635.32</v>
      </c>
      <c r="R20" s="236">
        <v>33</v>
      </c>
      <c r="S20" s="237">
        <v>2056996.92</v>
      </c>
      <c r="T20" s="236">
        <v>113</v>
      </c>
      <c r="U20" s="237">
        <v>6675058.1600000001</v>
      </c>
      <c r="V20" s="236">
        <v>96</v>
      </c>
      <c r="W20" s="237">
        <v>5966574.0800000001</v>
      </c>
    </row>
    <row r="21" spans="2:23" x14ac:dyDescent="0.25">
      <c r="B21" s="89" t="s">
        <v>936</v>
      </c>
      <c r="C21" s="548" t="s">
        <v>2</v>
      </c>
      <c r="D21" s="333"/>
      <c r="E21" s="89" t="s">
        <v>987</v>
      </c>
      <c r="F21" s="215">
        <v>17999</v>
      </c>
      <c r="G21" s="218">
        <v>4.1396044158233697E-2</v>
      </c>
      <c r="H21" s="217">
        <v>270725117.45999998</v>
      </c>
      <c r="I21" s="218">
        <v>4.1786910379540798E-2</v>
      </c>
      <c r="J21" s="208">
        <v>847</v>
      </c>
      <c r="K21" s="209">
        <v>7251791.4199999999</v>
      </c>
      <c r="L21" s="208">
        <v>17152</v>
      </c>
      <c r="M21" s="209">
        <v>263473326.03999999</v>
      </c>
      <c r="N21" s="208">
        <v>0</v>
      </c>
      <c r="O21" s="209">
        <v>0</v>
      </c>
      <c r="P21" s="236">
        <v>11110</v>
      </c>
      <c r="Q21" s="237">
        <v>175385756.75</v>
      </c>
      <c r="R21" s="236">
        <v>6889</v>
      </c>
      <c r="S21" s="237">
        <v>95339360.709999993</v>
      </c>
      <c r="T21" s="236">
        <v>17911</v>
      </c>
      <c r="U21" s="237">
        <v>269291699.35000002</v>
      </c>
      <c r="V21" s="236">
        <v>88</v>
      </c>
      <c r="W21" s="237">
        <v>1433418.11</v>
      </c>
    </row>
    <row r="22" spans="2:23" x14ac:dyDescent="0.25">
      <c r="B22" s="205" t="s">
        <v>936</v>
      </c>
      <c r="C22" s="555" t="s">
        <v>2</v>
      </c>
      <c r="D22" s="333"/>
      <c r="E22" s="205" t="s">
        <v>988</v>
      </c>
      <c r="F22" s="219">
        <v>17926</v>
      </c>
      <c r="G22" s="40">
        <v>4.1228150873965003E-2</v>
      </c>
      <c r="H22" s="41">
        <v>327428315.75999999</v>
      </c>
      <c r="I22" s="40">
        <v>5.0539151353064499E-2</v>
      </c>
      <c r="J22" s="208">
        <v>1269</v>
      </c>
      <c r="K22" s="209">
        <v>10225314.43</v>
      </c>
      <c r="L22" s="208">
        <v>16657</v>
      </c>
      <c r="M22" s="209">
        <v>317203001.32999998</v>
      </c>
      <c r="N22" s="208">
        <v>0</v>
      </c>
      <c r="O22" s="209">
        <v>0</v>
      </c>
      <c r="P22" s="236">
        <v>9732</v>
      </c>
      <c r="Q22" s="237">
        <v>196539165.31999999</v>
      </c>
      <c r="R22" s="236">
        <v>8194</v>
      </c>
      <c r="S22" s="237">
        <v>130889150.44</v>
      </c>
      <c r="T22" s="236">
        <v>17751</v>
      </c>
      <c r="U22" s="237">
        <v>324065865.41000003</v>
      </c>
      <c r="V22" s="236">
        <v>175</v>
      </c>
      <c r="W22" s="237">
        <v>3362450.35</v>
      </c>
    </row>
    <row r="23" spans="2:23" x14ac:dyDescent="0.25">
      <c r="B23" s="89" t="s">
        <v>936</v>
      </c>
      <c r="C23" s="548" t="s">
        <v>2</v>
      </c>
      <c r="D23" s="333"/>
      <c r="E23" s="89" t="s">
        <v>989</v>
      </c>
      <c r="F23" s="215">
        <v>1574</v>
      </c>
      <c r="G23" s="218">
        <v>3.6200551977920901E-3</v>
      </c>
      <c r="H23" s="217">
        <v>50352151.490000002</v>
      </c>
      <c r="I23" s="218">
        <v>7.77194543849656E-3</v>
      </c>
      <c r="J23" s="208">
        <v>43</v>
      </c>
      <c r="K23" s="209">
        <v>801374.99</v>
      </c>
      <c r="L23" s="208">
        <v>1531</v>
      </c>
      <c r="M23" s="209">
        <v>49550776.5</v>
      </c>
      <c r="N23" s="208">
        <v>0</v>
      </c>
      <c r="O23" s="209">
        <v>0</v>
      </c>
      <c r="P23" s="236">
        <v>1306</v>
      </c>
      <c r="Q23" s="237">
        <v>41609756.140000001</v>
      </c>
      <c r="R23" s="236">
        <v>268</v>
      </c>
      <c r="S23" s="237">
        <v>8742395.3499999996</v>
      </c>
      <c r="T23" s="236">
        <v>1286</v>
      </c>
      <c r="U23" s="237">
        <v>41100209.200000003</v>
      </c>
      <c r="V23" s="236">
        <v>288</v>
      </c>
      <c r="W23" s="237">
        <v>9251942.2899999991</v>
      </c>
    </row>
    <row r="24" spans="2:23" x14ac:dyDescent="0.25">
      <c r="B24" s="205" t="s">
        <v>936</v>
      </c>
      <c r="C24" s="555" t="s">
        <v>2</v>
      </c>
      <c r="D24" s="333"/>
      <c r="E24" s="205" t="s">
        <v>990</v>
      </c>
      <c r="F24" s="219">
        <v>15953</v>
      </c>
      <c r="G24" s="40">
        <v>3.6690432382704703E-2</v>
      </c>
      <c r="H24" s="41">
        <v>382396693.32999998</v>
      </c>
      <c r="I24" s="40">
        <v>5.9023619616581799E-2</v>
      </c>
      <c r="J24" s="208">
        <v>1141</v>
      </c>
      <c r="K24" s="209">
        <v>11502878.52</v>
      </c>
      <c r="L24" s="208">
        <v>14812</v>
      </c>
      <c r="M24" s="209">
        <v>370893814.81</v>
      </c>
      <c r="N24" s="208">
        <v>0</v>
      </c>
      <c r="O24" s="209">
        <v>0</v>
      </c>
      <c r="P24" s="236">
        <v>8985</v>
      </c>
      <c r="Q24" s="237">
        <v>243317491.06</v>
      </c>
      <c r="R24" s="236">
        <v>6968</v>
      </c>
      <c r="S24" s="237">
        <v>139079202.27000001</v>
      </c>
      <c r="T24" s="236">
        <v>15599</v>
      </c>
      <c r="U24" s="237">
        <v>373259156.24000001</v>
      </c>
      <c r="V24" s="236">
        <v>354</v>
      </c>
      <c r="W24" s="237">
        <v>9137537.0899999999</v>
      </c>
    </row>
    <row r="25" spans="2:23" x14ac:dyDescent="0.25">
      <c r="B25" s="89" t="s">
        <v>936</v>
      </c>
      <c r="C25" s="548" t="s">
        <v>2</v>
      </c>
      <c r="D25" s="333"/>
      <c r="E25" s="89" t="s">
        <v>991</v>
      </c>
      <c r="F25" s="215">
        <v>5938</v>
      </c>
      <c r="G25" s="218">
        <v>1.3656853725850999E-2</v>
      </c>
      <c r="H25" s="217">
        <v>190949296.08000001</v>
      </c>
      <c r="I25" s="218">
        <v>2.9473368401106301E-2</v>
      </c>
      <c r="J25" s="208">
        <v>596</v>
      </c>
      <c r="K25" s="209">
        <v>9136213.4499999993</v>
      </c>
      <c r="L25" s="208">
        <v>5342</v>
      </c>
      <c r="M25" s="209">
        <v>181813082.63</v>
      </c>
      <c r="N25" s="208">
        <v>0</v>
      </c>
      <c r="O25" s="209">
        <v>0</v>
      </c>
      <c r="P25" s="236">
        <v>3077</v>
      </c>
      <c r="Q25" s="237">
        <v>112799888.88</v>
      </c>
      <c r="R25" s="236">
        <v>2861</v>
      </c>
      <c r="S25" s="237">
        <v>78149407.200000003</v>
      </c>
      <c r="T25" s="236">
        <v>5661</v>
      </c>
      <c r="U25" s="237">
        <v>181718420.81999999</v>
      </c>
      <c r="V25" s="236">
        <v>277</v>
      </c>
      <c r="W25" s="237">
        <v>9230875.2599999998</v>
      </c>
    </row>
    <row r="26" spans="2:23" x14ac:dyDescent="0.25">
      <c r="B26" s="205" t="s">
        <v>936</v>
      </c>
      <c r="C26" s="555" t="s">
        <v>2</v>
      </c>
      <c r="D26" s="333"/>
      <c r="E26" s="205" t="s">
        <v>992</v>
      </c>
      <c r="F26" s="219">
        <v>1625</v>
      </c>
      <c r="G26" s="40">
        <v>3.7373505059797598E-3</v>
      </c>
      <c r="H26" s="41">
        <v>64887711.530000001</v>
      </c>
      <c r="I26" s="40">
        <v>1.00155353588063E-2</v>
      </c>
      <c r="J26" s="208">
        <v>80</v>
      </c>
      <c r="K26" s="209">
        <v>1810747.37</v>
      </c>
      <c r="L26" s="208">
        <v>1545</v>
      </c>
      <c r="M26" s="209">
        <v>63076964.159999996</v>
      </c>
      <c r="N26" s="208">
        <v>0</v>
      </c>
      <c r="O26" s="209">
        <v>0</v>
      </c>
      <c r="P26" s="236">
        <v>975</v>
      </c>
      <c r="Q26" s="237">
        <v>41310799.119999997</v>
      </c>
      <c r="R26" s="236">
        <v>650</v>
      </c>
      <c r="S26" s="237">
        <v>23576912.41</v>
      </c>
      <c r="T26" s="236">
        <v>1520</v>
      </c>
      <c r="U26" s="237">
        <v>60745000.810000002</v>
      </c>
      <c r="V26" s="236">
        <v>105</v>
      </c>
      <c r="W26" s="237">
        <v>4142710.72</v>
      </c>
    </row>
    <row r="27" spans="2:23" x14ac:dyDescent="0.25">
      <c r="B27" s="89" t="s">
        <v>936</v>
      </c>
      <c r="C27" s="548" t="s">
        <v>2</v>
      </c>
      <c r="D27" s="333"/>
      <c r="E27" s="89" t="s">
        <v>993</v>
      </c>
      <c r="F27" s="215">
        <v>97</v>
      </c>
      <c r="G27" s="218">
        <v>2.2309107635694599E-4</v>
      </c>
      <c r="H27" s="217">
        <v>5644342.1100000003</v>
      </c>
      <c r="I27" s="218">
        <v>8.7121438939586704E-4</v>
      </c>
      <c r="J27" s="208">
        <v>14</v>
      </c>
      <c r="K27" s="209">
        <v>254464.05</v>
      </c>
      <c r="L27" s="208">
        <v>83</v>
      </c>
      <c r="M27" s="209">
        <v>5389878.0599999996</v>
      </c>
      <c r="N27" s="208">
        <v>0</v>
      </c>
      <c r="O27" s="209">
        <v>0</v>
      </c>
      <c r="P27" s="236">
        <v>18</v>
      </c>
      <c r="Q27" s="237">
        <v>1206019.55</v>
      </c>
      <c r="R27" s="236">
        <v>79</v>
      </c>
      <c r="S27" s="237">
        <v>4438322.5599999996</v>
      </c>
      <c r="T27" s="236">
        <v>91</v>
      </c>
      <c r="U27" s="237">
        <v>5237939.87</v>
      </c>
      <c r="V27" s="236">
        <v>6</v>
      </c>
      <c r="W27" s="237">
        <v>406402.24</v>
      </c>
    </row>
    <row r="28" spans="2:23" x14ac:dyDescent="0.25">
      <c r="B28" s="205" t="s">
        <v>936</v>
      </c>
      <c r="C28" s="555" t="s">
        <v>2</v>
      </c>
      <c r="D28" s="333"/>
      <c r="E28" s="205" t="s">
        <v>994</v>
      </c>
      <c r="F28" s="219">
        <v>80</v>
      </c>
      <c r="G28" s="40">
        <v>1.83992640294388E-4</v>
      </c>
      <c r="H28" s="41">
        <v>3997140.44</v>
      </c>
      <c r="I28" s="40">
        <v>6.16965839401278E-4</v>
      </c>
      <c r="J28" s="208">
        <v>6</v>
      </c>
      <c r="K28" s="209">
        <v>169950.35</v>
      </c>
      <c r="L28" s="208">
        <v>74</v>
      </c>
      <c r="M28" s="209">
        <v>3827190.09</v>
      </c>
      <c r="N28" s="208">
        <v>0</v>
      </c>
      <c r="O28" s="209">
        <v>0</v>
      </c>
      <c r="P28" s="236">
        <v>31</v>
      </c>
      <c r="Q28" s="237">
        <v>1487913.6</v>
      </c>
      <c r="R28" s="236">
        <v>49</v>
      </c>
      <c r="S28" s="237">
        <v>2509226.84</v>
      </c>
      <c r="T28" s="236">
        <v>75</v>
      </c>
      <c r="U28" s="237">
        <v>3595348.38</v>
      </c>
      <c r="V28" s="236">
        <v>5</v>
      </c>
      <c r="W28" s="237">
        <v>401792.06</v>
      </c>
    </row>
    <row r="29" spans="2:23" x14ac:dyDescent="0.25">
      <c r="B29" s="89" t="s">
        <v>936</v>
      </c>
      <c r="C29" s="548" t="s">
        <v>2</v>
      </c>
      <c r="D29" s="333"/>
      <c r="E29" s="89" t="s">
        <v>995</v>
      </c>
      <c r="F29" s="215">
        <v>92</v>
      </c>
      <c r="G29" s="218">
        <v>2.1159153633854599E-4</v>
      </c>
      <c r="H29" s="217">
        <v>7766235.8799999999</v>
      </c>
      <c r="I29" s="218">
        <v>1.1987325215654699E-3</v>
      </c>
      <c r="J29" s="208">
        <v>9</v>
      </c>
      <c r="K29" s="209">
        <v>469591.64</v>
      </c>
      <c r="L29" s="208">
        <v>83</v>
      </c>
      <c r="M29" s="209">
        <v>7296644.2400000002</v>
      </c>
      <c r="N29" s="208">
        <v>0</v>
      </c>
      <c r="O29" s="209">
        <v>0</v>
      </c>
      <c r="P29" s="236">
        <v>75</v>
      </c>
      <c r="Q29" s="237">
        <v>6251816.3600000003</v>
      </c>
      <c r="R29" s="236">
        <v>17</v>
      </c>
      <c r="S29" s="237">
        <v>1514419.52</v>
      </c>
      <c r="T29" s="236">
        <v>28</v>
      </c>
      <c r="U29" s="237">
        <v>2312366.34</v>
      </c>
      <c r="V29" s="236">
        <v>64</v>
      </c>
      <c r="W29" s="237">
        <v>5453869.54</v>
      </c>
    </row>
    <row r="30" spans="2:23" x14ac:dyDescent="0.25">
      <c r="B30" s="205" t="s">
        <v>936</v>
      </c>
      <c r="C30" s="555" t="s">
        <v>2</v>
      </c>
      <c r="D30" s="333"/>
      <c r="E30" s="205" t="s">
        <v>996</v>
      </c>
      <c r="F30" s="219">
        <v>691</v>
      </c>
      <c r="G30" s="40">
        <v>1.58923643054278E-3</v>
      </c>
      <c r="H30" s="41">
        <v>24208211.82</v>
      </c>
      <c r="I30" s="40">
        <v>3.7365811759994699E-3</v>
      </c>
      <c r="J30" s="208">
        <v>35</v>
      </c>
      <c r="K30" s="209">
        <v>586383.74</v>
      </c>
      <c r="L30" s="208">
        <v>656</v>
      </c>
      <c r="M30" s="209">
        <v>23621828.079999998</v>
      </c>
      <c r="N30" s="208">
        <v>0</v>
      </c>
      <c r="O30" s="209">
        <v>0</v>
      </c>
      <c r="P30" s="236">
        <v>495</v>
      </c>
      <c r="Q30" s="237">
        <v>17607402.879999999</v>
      </c>
      <c r="R30" s="236">
        <v>196</v>
      </c>
      <c r="S30" s="237">
        <v>6600808.9400000004</v>
      </c>
      <c r="T30" s="236">
        <v>655</v>
      </c>
      <c r="U30" s="237">
        <v>22883031.77</v>
      </c>
      <c r="V30" s="236">
        <v>36</v>
      </c>
      <c r="W30" s="237">
        <v>1325180.05</v>
      </c>
    </row>
    <row r="31" spans="2:23" x14ac:dyDescent="0.25">
      <c r="B31" s="89" t="s">
        <v>936</v>
      </c>
      <c r="C31" s="548" t="s">
        <v>2</v>
      </c>
      <c r="D31" s="333"/>
      <c r="E31" s="89" t="s">
        <v>997</v>
      </c>
      <c r="F31" s="215">
        <v>136</v>
      </c>
      <c r="G31" s="218">
        <v>3.1278748850046E-4</v>
      </c>
      <c r="H31" s="217">
        <v>9450974.3100000005</v>
      </c>
      <c r="I31" s="218">
        <v>1.4587749381978299E-3</v>
      </c>
      <c r="J31" s="208">
        <v>12</v>
      </c>
      <c r="K31" s="209">
        <v>360094.66</v>
      </c>
      <c r="L31" s="208">
        <v>124</v>
      </c>
      <c r="M31" s="209">
        <v>9090879.6500000004</v>
      </c>
      <c r="N31" s="208">
        <v>0</v>
      </c>
      <c r="O31" s="209">
        <v>0</v>
      </c>
      <c r="P31" s="236">
        <v>92</v>
      </c>
      <c r="Q31" s="237">
        <v>6601253.8499999996</v>
      </c>
      <c r="R31" s="236">
        <v>44</v>
      </c>
      <c r="S31" s="237">
        <v>2849720.46</v>
      </c>
      <c r="T31" s="236">
        <v>119</v>
      </c>
      <c r="U31" s="237">
        <v>8306901.7400000002</v>
      </c>
      <c r="V31" s="236">
        <v>17</v>
      </c>
      <c r="W31" s="237">
        <v>1144072.57</v>
      </c>
    </row>
    <row r="32" spans="2:23" x14ac:dyDescent="0.25">
      <c r="B32" s="205" t="s">
        <v>936</v>
      </c>
      <c r="C32" s="555" t="s">
        <v>2</v>
      </c>
      <c r="D32" s="333"/>
      <c r="E32" s="205" t="s">
        <v>998</v>
      </c>
      <c r="F32" s="219">
        <v>564</v>
      </c>
      <c r="G32" s="40">
        <v>1.29714811407544E-3</v>
      </c>
      <c r="H32" s="41">
        <v>16653691.5</v>
      </c>
      <c r="I32" s="40">
        <v>2.5705273331420499E-3</v>
      </c>
      <c r="J32" s="208">
        <v>53</v>
      </c>
      <c r="K32" s="209">
        <v>681438.29</v>
      </c>
      <c r="L32" s="208">
        <v>511</v>
      </c>
      <c r="M32" s="209">
        <v>15972253.210000001</v>
      </c>
      <c r="N32" s="208">
        <v>0</v>
      </c>
      <c r="O32" s="209">
        <v>0</v>
      </c>
      <c r="P32" s="236">
        <v>280</v>
      </c>
      <c r="Q32" s="237">
        <v>9348439.5700000003</v>
      </c>
      <c r="R32" s="236">
        <v>284</v>
      </c>
      <c r="S32" s="237">
        <v>7305251.9299999997</v>
      </c>
      <c r="T32" s="236">
        <v>552</v>
      </c>
      <c r="U32" s="237">
        <v>16297319.67</v>
      </c>
      <c r="V32" s="236">
        <v>12</v>
      </c>
      <c r="W32" s="237">
        <v>356371.83</v>
      </c>
    </row>
    <row r="33" spans="1:23" x14ac:dyDescent="0.25">
      <c r="B33" s="89" t="s">
        <v>936</v>
      </c>
      <c r="C33" s="548" t="s">
        <v>2</v>
      </c>
      <c r="D33" s="333"/>
      <c r="E33" s="89" t="s">
        <v>999</v>
      </c>
      <c r="F33" s="215">
        <v>436</v>
      </c>
      <c r="G33" s="218">
        <v>1.0027598896044201E-3</v>
      </c>
      <c r="H33" s="217">
        <v>14173322.73</v>
      </c>
      <c r="I33" s="218">
        <v>2.1876779378859298E-3</v>
      </c>
      <c r="J33" s="208">
        <v>19</v>
      </c>
      <c r="K33" s="209">
        <v>220522.55</v>
      </c>
      <c r="L33" s="208">
        <v>417</v>
      </c>
      <c r="M33" s="209">
        <v>13952800.18</v>
      </c>
      <c r="N33" s="208">
        <v>0</v>
      </c>
      <c r="O33" s="209">
        <v>0</v>
      </c>
      <c r="P33" s="236">
        <v>219</v>
      </c>
      <c r="Q33" s="237">
        <v>7355149.46</v>
      </c>
      <c r="R33" s="236">
        <v>217</v>
      </c>
      <c r="S33" s="237">
        <v>6818173.2699999996</v>
      </c>
      <c r="T33" s="236">
        <v>410</v>
      </c>
      <c r="U33" s="237">
        <v>13312399.460000001</v>
      </c>
      <c r="V33" s="236">
        <v>26</v>
      </c>
      <c r="W33" s="237">
        <v>860923.27</v>
      </c>
    </row>
    <row r="34" spans="1:23" x14ac:dyDescent="0.25">
      <c r="B34" s="205" t="s">
        <v>936</v>
      </c>
      <c r="C34" s="555" t="s">
        <v>2</v>
      </c>
      <c r="D34" s="333"/>
      <c r="E34" s="205" t="s">
        <v>1000</v>
      </c>
      <c r="F34" s="219">
        <v>446</v>
      </c>
      <c r="G34" s="40">
        <v>1.0257589696412101E-3</v>
      </c>
      <c r="H34" s="41">
        <v>17148386.850000001</v>
      </c>
      <c r="I34" s="40">
        <v>2.6468844530486602E-3</v>
      </c>
      <c r="J34" s="208">
        <v>36</v>
      </c>
      <c r="K34" s="209">
        <v>614971.43000000005</v>
      </c>
      <c r="L34" s="208">
        <v>410</v>
      </c>
      <c r="M34" s="209">
        <v>16533415.42</v>
      </c>
      <c r="N34" s="208">
        <v>0</v>
      </c>
      <c r="O34" s="209">
        <v>0</v>
      </c>
      <c r="P34" s="236">
        <v>191</v>
      </c>
      <c r="Q34" s="237">
        <v>8406998.4700000007</v>
      </c>
      <c r="R34" s="236">
        <v>255</v>
      </c>
      <c r="S34" s="237">
        <v>8741388.3800000008</v>
      </c>
      <c r="T34" s="236">
        <v>434</v>
      </c>
      <c r="U34" s="237">
        <v>16626019.67</v>
      </c>
      <c r="V34" s="236">
        <v>12</v>
      </c>
      <c r="W34" s="237">
        <v>522367.18</v>
      </c>
    </row>
    <row r="35" spans="1:23" x14ac:dyDescent="0.25">
      <c r="B35" s="89" t="s">
        <v>936</v>
      </c>
      <c r="C35" s="548" t="s">
        <v>2</v>
      </c>
      <c r="D35" s="333"/>
      <c r="E35" s="89" t="s">
        <v>1001</v>
      </c>
      <c r="F35" s="215">
        <v>386</v>
      </c>
      <c r="G35" s="218">
        <v>8.87764489420423E-4</v>
      </c>
      <c r="H35" s="217">
        <v>21150215.09</v>
      </c>
      <c r="I35" s="218">
        <v>3.2645738628386601E-3</v>
      </c>
      <c r="J35" s="208">
        <v>37</v>
      </c>
      <c r="K35" s="209">
        <v>807405.47</v>
      </c>
      <c r="L35" s="208">
        <v>349</v>
      </c>
      <c r="M35" s="209">
        <v>20342809.620000001</v>
      </c>
      <c r="N35" s="208">
        <v>0</v>
      </c>
      <c r="O35" s="209">
        <v>0</v>
      </c>
      <c r="P35" s="236">
        <v>184</v>
      </c>
      <c r="Q35" s="237">
        <v>11460158.6</v>
      </c>
      <c r="R35" s="236">
        <v>202</v>
      </c>
      <c r="S35" s="237">
        <v>9690056.4900000002</v>
      </c>
      <c r="T35" s="236">
        <v>355</v>
      </c>
      <c r="U35" s="237">
        <v>19459426.859999999</v>
      </c>
      <c r="V35" s="236">
        <v>31</v>
      </c>
      <c r="W35" s="237">
        <v>1690788.23</v>
      </c>
    </row>
    <row r="36" spans="1:23" x14ac:dyDescent="0.25">
      <c r="B36" s="205" t="s">
        <v>936</v>
      </c>
      <c r="C36" s="555" t="s">
        <v>2</v>
      </c>
      <c r="D36" s="333"/>
      <c r="E36" s="205" t="s">
        <v>1002</v>
      </c>
      <c r="F36" s="219">
        <v>1</v>
      </c>
      <c r="G36" s="40">
        <v>2.2999080036798499E-6</v>
      </c>
      <c r="H36" s="41">
        <v>5670.74</v>
      </c>
      <c r="I36" s="40">
        <v>8.7528895135003102E-7</v>
      </c>
      <c r="J36" s="208">
        <v>1</v>
      </c>
      <c r="K36" s="209">
        <v>5670.74</v>
      </c>
      <c r="L36" s="208">
        <v>0</v>
      </c>
      <c r="M36" s="209">
        <v>0</v>
      </c>
      <c r="N36" s="208">
        <v>0</v>
      </c>
      <c r="O36" s="209">
        <v>0</v>
      </c>
      <c r="P36" s="236">
        <v>0</v>
      </c>
      <c r="Q36" s="237">
        <v>0</v>
      </c>
      <c r="R36" s="236">
        <v>1</v>
      </c>
      <c r="S36" s="237">
        <v>5670.74</v>
      </c>
      <c r="T36" s="236">
        <v>1</v>
      </c>
      <c r="U36" s="237">
        <v>5670.74</v>
      </c>
      <c r="V36" s="236">
        <v>0</v>
      </c>
      <c r="W36" s="237">
        <v>0</v>
      </c>
    </row>
    <row r="37" spans="1:23" x14ac:dyDescent="0.25">
      <c r="B37" s="89" t="s">
        <v>936</v>
      </c>
      <c r="C37" s="548" t="s">
        <v>2</v>
      </c>
      <c r="D37" s="333"/>
      <c r="E37" s="89" t="s">
        <v>1003</v>
      </c>
      <c r="F37" s="215">
        <v>4880</v>
      </c>
      <c r="G37" s="218">
        <v>1.1223551057957699E-2</v>
      </c>
      <c r="H37" s="217">
        <v>83175046.480000004</v>
      </c>
      <c r="I37" s="218">
        <v>1.2838218506221299E-2</v>
      </c>
      <c r="J37" s="208">
        <v>498</v>
      </c>
      <c r="K37" s="209">
        <v>3649794.85</v>
      </c>
      <c r="L37" s="208">
        <v>4382</v>
      </c>
      <c r="M37" s="209">
        <v>79525251.629999995</v>
      </c>
      <c r="N37" s="208">
        <v>0</v>
      </c>
      <c r="O37" s="209">
        <v>0</v>
      </c>
      <c r="P37" s="236">
        <v>2239</v>
      </c>
      <c r="Q37" s="237">
        <v>45349843.329999998</v>
      </c>
      <c r="R37" s="236">
        <v>2641</v>
      </c>
      <c r="S37" s="237">
        <v>37825203.149999999</v>
      </c>
      <c r="T37" s="236">
        <v>4830</v>
      </c>
      <c r="U37" s="237">
        <v>82123095.180000007</v>
      </c>
      <c r="V37" s="236">
        <v>50</v>
      </c>
      <c r="W37" s="237">
        <v>1051951.3</v>
      </c>
    </row>
    <row r="38" spans="1:23" x14ac:dyDescent="0.25">
      <c r="A38" s="189" t="s">
        <v>2</v>
      </c>
      <c r="B38" s="210" t="s">
        <v>1004</v>
      </c>
      <c r="C38" s="542" t="s">
        <v>2</v>
      </c>
      <c r="D38" s="378"/>
      <c r="E38" s="210" t="s">
        <v>2</v>
      </c>
      <c r="F38" s="221">
        <v>141771</v>
      </c>
      <c r="G38" s="222">
        <v>0.32606025758969598</v>
      </c>
      <c r="H38" s="223">
        <v>2577194312.3800001</v>
      </c>
      <c r="I38" s="222">
        <v>0.39779459243561799</v>
      </c>
      <c r="J38" s="213">
        <v>13170</v>
      </c>
      <c r="K38" s="214">
        <v>113072314.93000001</v>
      </c>
      <c r="L38" s="213">
        <v>128601</v>
      </c>
      <c r="M38" s="214">
        <v>2464121997.4499998</v>
      </c>
      <c r="N38" s="213">
        <v>0</v>
      </c>
      <c r="O38" s="214">
        <v>0</v>
      </c>
      <c r="P38" s="239">
        <v>71091</v>
      </c>
      <c r="Q38" s="240">
        <v>1474405396.72</v>
      </c>
      <c r="R38" s="239">
        <v>70680</v>
      </c>
      <c r="S38" s="240">
        <v>1102788915.6600001</v>
      </c>
      <c r="T38" s="239">
        <v>138701</v>
      </c>
      <c r="U38" s="240">
        <v>2483005123.0900002</v>
      </c>
      <c r="V38" s="239">
        <v>3070</v>
      </c>
      <c r="W38" s="240">
        <v>94189189.290000007</v>
      </c>
    </row>
    <row r="39" spans="1:23" x14ac:dyDescent="0.25">
      <c r="B39" s="205" t="s">
        <v>937</v>
      </c>
      <c r="C39" s="555" t="s">
        <v>2</v>
      </c>
      <c r="D39" s="333"/>
      <c r="E39" s="205" t="s">
        <v>1005</v>
      </c>
      <c r="F39" s="219">
        <v>452</v>
      </c>
      <c r="G39" s="40">
        <v>1.0395584176632899E-3</v>
      </c>
      <c r="H39" s="41">
        <v>37775597.119999997</v>
      </c>
      <c r="I39" s="40">
        <v>5.8307315782042601E-3</v>
      </c>
      <c r="J39" s="208">
        <v>64</v>
      </c>
      <c r="K39" s="209">
        <v>3103122.28</v>
      </c>
      <c r="L39" s="208">
        <v>386</v>
      </c>
      <c r="M39" s="209">
        <v>34586903.619999997</v>
      </c>
      <c r="N39" s="208">
        <v>2</v>
      </c>
      <c r="O39" s="209">
        <v>85571.22</v>
      </c>
      <c r="P39" s="236">
        <v>176</v>
      </c>
      <c r="Q39" s="237">
        <v>18005990.219999999</v>
      </c>
      <c r="R39" s="236">
        <v>276</v>
      </c>
      <c r="S39" s="237">
        <v>19769606.899999999</v>
      </c>
      <c r="T39" s="236">
        <v>390</v>
      </c>
      <c r="U39" s="237">
        <v>32411643.989999998</v>
      </c>
      <c r="V39" s="236">
        <v>62</v>
      </c>
      <c r="W39" s="237">
        <v>5363953.13</v>
      </c>
    </row>
    <row r="40" spans="1:23" x14ac:dyDescent="0.25">
      <c r="B40" s="89" t="s">
        <v>937</v>
      </c>
      <c r="C40" s="548" t="s">
        <v>2</v>
      </c>
      <c r="D40" s="333"/>
      <c r="E40" s="89" t="s">
        <v>1006</v>
      </c>
      <c r="F40" s="215">
        <v>1</v>
      </c>
      <c r="G40" s="218">
        <v>2.2999080036798499E-6</v>
      </c>
      <c r="H40" s="217">
        <v>6010.14</v>
      </c>
      <c r="I40" s="218">
        <v>9.2767595376738701E-7</v>
      </c>
      <c r="J40" s="208">
        <v>1</v>
      </c>
      <c r="K40" s="209">
        <v>6010.14</v>
      </c>
      <c r="L40" s="208">
        <v>0</v>
      </c>
      <c r="M40" s="209">
        <v>0</v>
      </c>
      <c r="N40" s="208">
        <v>0</v>
      </c>
      <c r="O40" s="209">
        <v>0</v>
      </c>
      <c r="P40" s="236">
        <v>0</v>
      </c>
      <c r="Q40" s="237">
        <v>0</v>
      </c>
      <c r="R40" s="236">
        <v>1</v>
      </c>
      <c r="S40" s="237">
        <v>6010.14</v>
      </c>
      <c r="T40" s="236">
        <v>1</v>
      </c>
      <c r="U40" s="237">
        <v>6010.14</v>
      </c>
      <c r="V40" s="236">
        <v>0</v>
      </c>
      <c r="W40" s="237">
        <v>0</v>
      </c>
    </row>
    <row r="41" spans="1:23" x14ac:dyDescent="0.25">
      <c r="B41" s="205" t="s">
        <v>937</v>
      </c>
      <c r="C41" s="555" t="s">
        <v>2</v>
      </c>
      <c r="D41" s="333"/>
      <c r="E41" s="205" t="s">
        <v>1007</v>
      </c>
      <c r="F41" s="219">
        <v>2</v>
      </c>
      <c r="G41" s="40">
        <v>4.59981600735971E-6</v>
      </c>
      <c r="H41" s="41">
        <v>10472.469999999999</v>
      </c>
      <c r="I41" s="40">
        <v>1.6164446411481801E-6</v>
      </c>
      <c r="J41" s="208">
        <v>2</v>
      </c>
      <c r="K41" s="209">
        <v>10472.469999999999</v>
      </c>
      <c r="L41" s="208">
        <v>0</v>
      </c>
      <c r="M41" s="209">
        <v>0</v>
      </c>
      <c r="N41" s="208">
        <v>0</v>
      </c>
      <c r="O41" s="209">
        <v>0</v>
      </c>
      <c r="P41" s="236">
        <v>0</v>
      </c>
      <c r="Q41" s="237">
        <v>0</v>
      </c>
      <c r="R41" s="236">
        <v>2</v>
      </c>
      <c r="S41" s="237">
        <v>10472.469999999999</v>
      </c>
      <c r="T41" s="236">
        <v>2</v>
      </c>
      <c r="U41" s="237">
        <v>10472.469999999999</v>
      </c>
      <c r="V41" s="236">
        <v>0</v>
      </c>
      <c r="W41" s="237">
        <v>0</v>
      </c>
    </row>
    <row r="42" spans="1:23" x14ac:dyDescent="0.25">
      <c r="B42" s="89" t="s">
        <v>937</v>
      </c>
      <c r="C42" s="548" t="s">
        <v>2</v>
      </c>
      <c r="D42" s="333"/>
      <c r="E42" s="89" t="s">
        <v>1008</v>
      </c>
      <c r="F42" s="215">
        <v>1</v>
      </c>
      <c r="G42" s="218">
        <v>2.2999080036798499E-6</v>
      </c>
      <c r="H42" s="217">
        <v>13013.76</v>
      </c>
      <c r="I42" s="218">
        <v>2.00869733818179E-6</v>
      </c>
      <c r="J42" s="208">
        <v>1</v>
      </c>
      <c r="K42" s="209">
        <v>13013.76</v>
      </c>
      <c r="L42" s="208">
        <v>0</v>
      </c>
      <c r="M42" s="209">
        <v>0</v>
      </c>
      <c r="N42" s="208">
        <v>0</v>
      </c>
      <c r="O42" s="209">
        <v>0</v>
      </c>
      <c r="P42" s="236">
        <v>0</v>
      </c>
      <c r="Q42" s="237">
        <v>0</v>
      </c>
      <c r="R42" s="236">
        <v>1</v>
      </c>
      <c r="S42" s="237">
        <v>13013.76</v>
      </c>
      <c r="T42" s="236">
        <v>1</v>
      </c>
      <c r="U42" s="237">
        <v>13013.76</v>
      </c>
      <c r="V42" s="236">
        <v>0</v>
      </c>
      <c r="W42" s="237">
        <v>0</v>
      </c>
    </row>
    <row r="43" spans="1:23" x14ac:dyDescent="0.25">
      <c r="B43" s="205" t="s">
        <v>937</v>
      </c>
      <c r="C43" s="555" t="s">
        <v>2</v>
      </c>
      <c r="D43" s="333"/>
      <c r="E43" s="205" t="s">
        <v>1009</v>
      </c>
      <c r="F43" s="219">
        <v>321</v>
      </c>
      <c r="G43" s="40">
        <v>7.38270469181233E-4</v>
      </c>
      <c r="H43" s="41">
        <v>20911106.719999999</v>
      </c>
      <c r="I43" s="40">
        <v>3.2276670544791998E-3</v>
      </c>
      <c r="J43" s="208">
        <v>58</v>
      </c>
      <c r="K43" s="209">
        <v>1662914.61</v>
      </c>
      <c r="L43" s="208">
        <v>263</v>
      </c>
      <c r="M43" s="209">
        <v>19248192.109999999</v>
      </c>
      <c r="N43" s="208">
        <v>0</v>
      </c>
      <c r="O43" s="209">
        <v>0</v>
      </c>
      <c r="P43" s="236">
        <v>65</v>
      </c>
      <c r="Q43" s="237">
        <v>6028421.8099999996</v>
      </c>
      <c r="R43" s="236">
        <v>256</v>
      </c>
      <c r="S43" s="237">
        <v>14882684.91</v>
      </c>
      <c r="T43" s="236">
        <v>288</v>
      </c>
      <c r="U43" s="237">
        <v>18811285.23</v>
      </c>
      <c r="V43" s="236">
        <v>33</v>
      </c>
      <c r="W43" s="237">
        <v>2099821.4900000002</v>
      </c>
    </row>
    <row r="44" spans="1:23" x14ac:dyDescent="0.25">
      <c r="B44" s="89" t="s">
        <v>937</v>
      </c>
      <c r="C44" s="548" t="s">
        <v>2</v>
      </c>
      <c r="D44" s="333"/>
      <c r="E44" s="89" t="s">
        <v>1010</v>
      </c>
      <c r="F44" s="215">
        <v>297</v>
      </c>
      <c r="G44" s="218">
        <v>6.8307267709291598E-4</v>
      </c>
      <c r="H44" s="217">
        <v>23935560.949999999</v>
      </c>
      <c r="I44" s="218">
        <v>3.6944970222405299E-3</v>
      </c>
      <c r="J44" s="208">
        <v>62</v>
      </c>
      <c r="K44" s="209">
        <v>2222178.31</v>
      </c>
      <c r="L44" s="208">
        <v>234</v>
      </c>
      <c r="M44" s="209">
        <v>21592085.370000001</v>
      </c>
      <c r="N44" s="208">
        <v>1</v>
      </c>
      <c r="O44" s="209">
        <v>121297.27</v>
      </c>
      <c r="P44" s="236">
        <v>95</v>
      </c>
      <c r="Q44" s="237">
        <v>11505349.01</v>
      </c>
      <c r="R44" s="236">
        <v>202</v>
      </c>
      <c r="S44" s="237">
        <v>12430211.939999999</v>
      </c>
      <c r="T44" s="236">
        <v>261</v>
      </c>
      <c r="U44" s="237">
        <v>20797790.68</v>
      </c>
      <c r="V44" s="236">
        <v>36</v>
      </c>
      <c r="W44" s="237">
        <v>3137770.27</v>
      </c>
    </row>
    <row r="45" spans="1:23" x14ac:dyDescent="0.25">
      <c r="B45" s="205" t="s">
        <v>937</v>
      </c>
      <c r="C45" s="555" t="s">
        <v>2</v>
      </c>
      <c r="D45" s="333"/>
      <c r="E45" s="205" t="s">
        <v>1011</v>
      </c>
      <c r="F45" s="219">
        <v>73</v>
      </c>
      <c r="G45" s="40">
        <v>1.6789328426862899E-4</v>
      </c>
      <c r="H45" s="41">
        <v>5768044.2300000004</v>
      </c>
      <c r="I45" s="40">
        <v>8.9030803482742895E-4</v>
      </c>
      <c r="J45" s="208">
        <v>15</v>
      </c>
      <c r="K45" s="209">
        <v>616712.57999999996</v>
      </c>
      <c r="L45" s="208">
        <v>58</v>
      </c>
      <c r="M45" s="209">
        <v>5151331.6500000004</v>
      </c>
      <c r="N45" s="208">
        <v>0</v>
      </c>
      <c r="O45" s="209">
        <v>0</v>
      </c>
      <c r="P45" s="236">
        <v>26</v>
      </c>
      <c r="Q45" s="237">
        <v>2581409.09</v>
      </c>
      <c r="R45" s="236">
        <v>47</v>
      </c>
      <c r="S45" s="237">
        <v>3186635.14</v>
      </c>
      <c r="T45" s="236">
        <v>60</v>
      </c>
      <c r="U45" s="237">
        <v>4565099.18</v>
      </c>
      <c r="V45" s="236">
        <v>13</v>
      </c>
      <c r="W45" s="237">
        <v>1202945.05</v>
      </c>
    </row>
    <row r="46" spans="1:23" x14ac:dyDescent="0.25">
      <c r="B46" s="89" t="s">
        <v>937</v>
      </c>
      <c r="C46" s="548" t="s">
        <v>2</v>
      </c>
      <c r="D46" s="333"/>
      <c r="E46" s="89" t="s">
        <v>1012</v>
      </c>
      <c r="F46" s="215">
        <v>33</v>
      </c>
      <c r="G46" s="218">
        <v>7.5896964121435106E-5</v>
      </c>
      <c r="H46" s="217">
        <v>2046372.66</v>
      </c>
      <c r="I46" s="218">
        <v>3.1586131256992401E-4</v>
      </c>
      <c r="J46" s="208">
        <v>8</v>
      </c>
      <c r="K46" s="209">
        <v>357188.95</v>
      </c>
      <c r="L46" s="208">
        <v>25</v>
      </c>
      <c r="M46" s="209">
        <v>1689183.71</v>
      </c>
      <c r="N46" s="208">
        <v>0</v>
      </c>
      <c r="O46" s="209">
        <v>0</v>
      </c>
      <c r="P46" s="236">
        <v>4</v>
      </c>
      <c r="Q46" s="237">
        <v>192608.84</v>
      </c>
      <c r="R46" s="236">
        <v>29</v>
      </c>
      <c r="S46" s="237">
        <v>1853763.82</v>
      </c>
      <c r="T46" s="236">
        <v>26</v>
      </c>
      <c r="U46" s="237">
        <v>1525597.42</v>
      </c>
      <c r="V46" s="236">
        <v>7</v>
      </c>
      <c r="W46" s="237">
        <v>520775.24</v>
      </c>
    </row>
    <row r="47" spans="1:23" x14ac:dyDescent="0.25">
      <c r="A47" s="189" t="s">
        <v>2</v>
      </c>
      <c r="B47" s="210" t="s">
        <v>1013</v>
      </c>
      <c r="C47" s="542" t="s">
        <v>2</v>
      </c>
      <c r="D47" s="378"/>
      <c r="E47" s="210" t="s">
        <v>2</v>
      </c>
      <c r="F47" s="221">
        <v>1180</v>
      </c>
      <c r="G47" s="222">
        <v>2.7138914443422301E-3</v>
      </c>
      <c r="H47" s="223">
        <v>90466178.049999997</v>
      </c>
      <c r="I47" s="222">
        <v>1.39636178202544E-2</v>
      </c>
      <c r="J47" s="213">
        <v>211</v>
      </c>
      <c r="K47" s="214">
        <v>7991613.0999999996</v>
      </c>
      <c r="L47" s="213">
        <v>966</v>
      </c>
      <c r="M47" s="214">
        <v>82267696.459999993</v>
      </c>
      <c r="N47" s="213">
        <v>3</v>
      </c>
      <c r="O47" s="214">
        <v>206868.49</v>
      </c>
      <c r="P47" s="239">
        <v>366</v>
      </c>
      <c r="Q47" s="240">
        <v>38313778.969999999</v>
      </c>
      <c r="R47" s="239">
        <v>814</v>
      </c>
      <c r="S47" s="240">
        <v>52152399.079999998</v>
      </c>
      <c r="T47" s="239">
        <v>1029</v>
      </c>
      <c r="U47" s="240">
        <v>78140912.870000005</v>
      </c>
      <c r="V47" s="239">
        <v>151</v>
      </c>
      <c r="W47" s="240">
        <v>12325265.18</v>
      </c>
    </row>
    <row r="48" spans="1:23" x14ac:dyDescent="0.25">
      <c r="B48" s="205" t="s">
        <v>938</v>
      </c>
      <c r="C48" s="555" t="s">
        <v>2</v>
      </c>
      <c r="D48" s="333"/>
      <c r="E48" s="205" t="s">
        <v>1014</v>
      </c>
      <c r="F48" s="219">
        <v>87</v>
      </c>
      <c r="G48" s="40">
        <v>2.00091996320147E-4</v>
      </c>
      <c r="H48" s="41">
        <v>2385978.5</v>
      </c>
      <c r="I48" s="40">
        <v>3.6828008676270099E-4</v>
      </c>
      <c r="J48" s="208">
        <v>4</v>
      </c>
      <c r="K48" s="209">
        <v>52886.400000000001</v>
      </c>
      <c r="L48" s="208">
        <v>83</v>
      </c>
      <c r="M48" s="209">
        <v>2333092.1</v>
      </c>
      <c r="N48" s="208">
        <v>0</v>
      </c>
      <c r="O48" s="209">
        <v>0</v>
      </c>
      <c r="P48" s="236">
        <v>67</v>
      </c>
      <c r="Q48" s="237">
        <v>1857822.51</v>
      </c>
      <c r="R48" s="236">
        <v>20</v>
      </c>
      <c r="S48" s="237">
        <v>528155.99</v>
      </c>
      <c r="T48" s="236">
        <v>84</v>
      </c>
      <c r="U48" s="237">
        <v>2306435.7200000002</v>
      </c>
      <c r="V48" s="236">
        <v>3</v>
      </c>
      <c r="W48" s="237">
        <v>79542.78</v>
      </c>
    </row>
    <row r="49" spans="1:23" x14ac:dyDescent="0.25">
      <c r="B49" s="89" t="s">
        <v>938</v>
      </c>
      <c r="C49" s="548" t="s">
        <v>2</v>
      </c>
      <c r="D49" s="333"/>
      <c r="E49" s="89" t="s">
        <v>1015</v>
      </c>
      <c r="F49" s="215">
        <v>583</v>
      </c>
      <c r="G49" s="218">
        <v>1.3408463661453501E-3</v>
      </c>
      <c r="H49" s="217">
        <v>15949070.970000001</v>
      </c>
      <c r="I49" s="218">
        <v>2.4617678829109602E-3</v>
      </c>
      <c r="J49" s="208">
        <v>3</v>
      </c>
      <c r="K49" s="209">
        <v>32618.71</v>
      </c>
      <c r="L49" s="208">
        <v>580</v>
      </c>
      <c r="M49" s="209">
        <v>15916452.26</v>
      </c>
      <c r="N49" s="208">
        <v>0</v>
      </c>
      <c r="O49" s="209">
        <v>0</v>
      </c>
      <c r="P49" s="236">
        <v>546</v>
      </c>
      <c r="Q49" s="237">
        <v>14917478.619999999</v>
      </c>
      <c r="R49" s="236">
        <v>37</v>
      </c>
      <c r="S49" s="237">
        <v>1031592.35</v>
      </c>
      <c r="T49" s="236">
        <v>552</v>
      </c>
      <c r="U49" s="237">
        <v>15103592.289999999</v>
      </c>
      <c r="V49" s="236">
        <v>31</v>
      </c>
      <c r="W49" s="237">
        <v>845478.68</v>
      </c>
    </row>
    <row r="50" spans="1:23" x14ac:dyDescent="0.25">
      <c r="B50" s="205" t="s">
        <v>938</v>
      </c>
      <c r="C50" s="555" t="s">
        <v>2</v>
      </c>
      <c r="D50" s="333"/>
      <c r="E50" s="205" t="s">
        <v>1016</v>
      </c>
      <c r="F50" s="219">
        <v>2086</v>
      </c>
      <c r="G50" s="40">
        <v>4.7976080956761702E-3</v>
      </c>
      <c r="H50" s="41">
        <v>46392906.780000001</v>
      </c>
      <c r="I50" s="40">
        <v>7.1608288734002897E-3</v>
      </c>
      <c r="J50" s="208">
        <v>47</v>
      </c>
      <c r="K50" s="209">
        <v>413444.38</v>
      </c>
      <c r="L50" s="208">
        <v>2039</v>
      </c>
      <c r="M50" s="209">
        <v>45979462.399999999</v>
      </c>
      <c r="N50" s="208">
        <v>0</v>
      </c>
      <c r="O50" s="209">
        <v>0</v>
      </c>
      <c r="P50" s="236">
        <v>1821</v>
      </c>
      <c r="Q50" s="237">
        <v>40736715.340000004</v>
      </c>
      <c r="R50" s="236">
        <v>265</v>
      </c>
      <c r="S50" s="237">
        <v>5656191.4400000004</v>
      </c>
      <c r="T50" s="236">
        <v>2075</v>
      </c>
      <c r="U50" s="237">
        <v>46164162.090000004</v>
      </c>
      <c r="V50" s="236">
        <v>11</v>
      </c>
      <c r="W50" s="237">
        <v>228744.69</v>
      </c>
    </row>
    <row r="51" spans="1:23" x14ac:dyDescent="0.25">
      <c r="B51" s="89" t="s">
        <v>938</v>
      </c>
      <c r="C51" s="548" t="s">
        <v>2</v>
      </c>
      <c r="D51" s="333"/>
      <c r="E51" s="89" t="s">
        <v>1017</v>
      </c>
      <c r="F51" s="215">
        <v>90</v>
      </c>
      <c r="G51" s="218">
        <v>2.0699172033118699E-4</v>
      </c>
      <c r="H51" s="217">
        <v>1985074.39</v>
      </c>
      <c r="I51" s="218">
        <v>3.0639981398810398E-4</v>
      </c>
      <c r="J51" s="208">
        <v>4</v>
      </c>
      <c r="K51" s="209">
        <v>43401.26</v>
      </c>
      <c r="L51" s="208">
        <v>86</v>
      </c>
      <c r="M51" s="209">
        <v>1941673.13</v>
      </c>
      <c r="N51" s="208">
        <v>0</v>
      </c>
      <c r="O51" s="209">
        <v>0</v>
      </c>
      <c r="P51" s="236">
        <v>57</v>
      </c>
      <c r="Q51" s="237">
        <v>1301059.3899999999</v>
      </c>
      <c r="R51" s="236">
        <v>33</v>
      </c>
      <c r="S51" s="237">
        <v>684015</v>
      </c>
      <c r="T51" s="236">
        <v>88</v>
      </c>
      <c r="U51" s="237">
        <v>1935364.34</v>
      </c>
      <c r="V51" s="236">
        <v>2</v>
      </c>
      <c r="W51" s="237">
        <v>49710.05</v>
      </c>
    </row>
    <row r="52" spans="1:23" x14ac:dyDescent="0.25">
      <c r="A52" s="189" t="s">
        <v>2</v>
      </c>
      <c r="B52" s="210" t="s">
        <v>1018</v>
      </c>
      <c r="C52" s="542" t="s">
        <v>2</v>
      </c>
      <c r="D52" s="378"/>
      <c r="E52" s="210" t="s">
        <v>2</v>
      </c>
      <c r="F52" s="221">
        <v>2846</v>
      </c>
      <c r="G52" s="222">
        <v>6.5455381784728598E-3</v>
      </c>
      <c r="H52" s="223">
        <v>66713030.640000001</v>
      </c>
      <c r="I52" s="222">
        <v>1.02972766570621E-2</v>
      </c>
      <c r="J52" s="213">
        <v>58</v>
      </c>
      <c r="K52" s="214">
        <v>542350.75</v>
      </c>
      <c r="L52" s="213">
        <v>2788</v>
      </c>
      <c r="M52" s="214">
        <v>66170679.890000001</v>
      </c>
      <c r="N52" s="213">
        <v>0</v>
      </c>
      <c r="O52" s="214">
        <v>0</v>
      </c>
      <c r="P52" s="239">
        <v>2491</v>
      </c>
      <c r="Q52" s="240">
        <v>58813075.859999999</v>
      </c>
      <c r="R52" s="239">
        <v>355</v>
      </c>
      <c r="S52" s="240">
        <v>7899954.7800000003</v>
      </c>
      <c r="T52" s="239">
        <v>2799</v>
      </c>
      <c r="U52" s="240">
        <v>65509554.439999998</v>
      </c>
      <c r="V52" s="239">
        <v>47</v>
      </c>
      <c r="W52" s="240">
        <v>1203476.2</v>
      </c>
    </row>
    <row r="53" spans="1:23" x14ac:dyDescent="0.25">
      <c r="B53" s="205" t="s">
        <v>939</v>
      </c>
      <c r="C53" s="555" t="s">
        <v>2</v>
      </c>
      <c r="D53" s="333"/>
      <c r="E53" s="205" t="s">
        <v>1019</v>
      </c>
      <c r="F53" s="219">
        <v>42</v>
      </c>
      <c r="G53" s="40">
        <v>9.6596136154553799E-5</v>
      </c>
      <c r="H53" s="41">
        <v>5719813.6399999997</v>
      </c>
      <c r="I53" s="40">
        <v>8.8286355623308499E-4</v>
      </c>
      <c r="J53" s="208">
        <v>6</v>
      </c>
      <c r="K53" s="209">
        <v>570320.96</v>
      </c>
      <c r="L53" s="208">
        <v>36</v>
      </c>
      <c r="M53" s="209">
        <v>5149492.68</v>
      </c>
      <c r="N53" s="208">
        <v>0</v>
      </c>
      <c r="O53" s="209">
        <v>0</v>
      </c>
      <c r="P53" s="236">
        <v>16</v>
      </c>
      <c r="Q53" s="237">
        <v>2357259.4900000002</v>
      </c>
      <c r="R53" s="236">
        <v>26</v>
      </c>
      <c r="S53" s="237">
        <v>3362554.15</v>
      </c>
      <c r="T53" s="236">
        <v>37</v>
      </c>
      <c r="U53" s="237">
        <v>4963162.46</v>
      </c>
      <c r="V53" s="236">
        <v>5</v>
      </c>
      <c r="W53" s="237">
        <v>756651.18</v>
      </c>
    </row>
    <row r="54" spans="1:23" x14ac:dyDescent="0.25">
      <c r="B54" s="89" t="s">
        <v>939</v>
      </c>
      <c r="C54" s="548" t="s">
        <v>2</v>
      </c>
      <c r="D54" s="333"/>
      <c r="E54" s="89" t="s">
        <v>1020</v>
      </c>
      <c r="F54" s="215">
        <v>2</v>
      </c>
      <c r="G54" s="218">
        <v>4.59981600735971E-6</v>
      </c>
      <c r="H54" s="217">
        <v>5679.72</v>
      </c>
      <c r="I54" s="218">
        <v>8.7667503055364896E-7</v>
      </c>
      <c r="J54" s="208">
        <v>2</v>
      </c>
      <c r="K54" s="209">
        <v>5679.72</v>
      </c>
      <c r="L54" s="208">
        <v>0</v>
      </c>
      <c r="M54" s="209">
        <v>0</v>
      </c>
      <c r="N54" s="208">
        <v>0</v>
      </c>
      <c r="O54" s="209">
        <v>0</v>
      </c>
      <c r="P54" s="236">
        <v>0</v>
      </c>
      <c r="Q54" s="237">
        <v>0</v>
      </c>
      <c r="R54" s="236">
        <v>2</v>
      </c>
      <c r="S54" s="237">
        <v>5679.72</v>
      </c>
      <c r="T54" s="236">
        <v>2</v>
      </c>
      <c r="U54" s="237">
        <v>5679.72</v>
      </c>
      <c r="V54" s="236">
        <v>0</v>
      </c>
      <c r="W54" s="237">
        <v>0</v>
      </c>
    </row>
    <row r="55" spans="1:23" x14ac:dyDescent="0.25">
      <c r="B55" s="205" t="s">
        <v>939</v>
      </c>
      <c r="C55" s="555" t="s">
        <v>2</v>
      </c>
      <c r="D55" s="333"/>
      <c r="E55" s="205" t="s">
        <v>1021</v>
      </c>
      <c r="F55" s="219">
        <v>107</v>
      </c>
      <c r="G55" s="40">
        <v>2.4609015639374401E-4</v>
      </c>
      <c r="H55" s="41">
        <v>10296155.720000001</v>
      </c>
      <c r="I55" s="40">
        <v>1.5892302138866201E-3</v>
      </c>
      <c r="J55" s="208">
        <v>20</v>
      </c>
      <c r="K55" s="209">
        <v>1069554.17</v>
      </c>
      <c r="L55" s="208">
        <v>86</v>
      </c>
      <c r="M55" s="209">
        <v>9118678.3000000007</v>
      </c>
      <c r="N55" s="208">
        <v>1</v>
      </c>
      <c r="O55" s="209">
        <v>107923.25</v>
      </c>
      <c r="P55" s="236">
        <v>37</v>
      </c>
      <c r="Q55" s="237">
        <v>4285295.5599999996</v>
      </c>
      <c r="R55" s="236">
        <v>70</v>
      </c>
      <c r="S55" s="237">
        <v>6010860.1600000001</v>
      </c>
      <c r="T55" s="236">
        <v>94</v>
      </c>
      <c r="U55" s="237">
        <v>9187300.9399999995</v>
      </c>
      <c r="V55" s="236">
        <v>13</v>
      </c>
      <c r="W55" s="237">
        <v>1108854.78</v>
      </c>
    </row>
    <row r="56" spans="1:23" x14ac:dyDescent="0.25">
      <c r="B56" s="89" t="s">
        <v>939</v>
      </c>
      <c r="C56" s="548" t="s">
        <v>2</v>
      </c>
      <c r="D56" s="333"/>
      <c r="E56" s="89" t="s">
        <v>1022</v>
      </c>
      <c r="F56" s="215">
        <v>141</v>
      </c>
      <c r="G56" s="218">
        <v>3.2428702851885902E-4</v>
      </c>
      <c r="H56" s="217">
        <v>16969036.23</v>
      </c>
      <c r="I56" s="218">
        <v>2.6192013612292898E-3</v>
      </c>
      <c r="J56" s="208">
        <v>13</v>
      </c>
      <c r="K56" s="209">
        <v>561389.78</v>
      </c>
      <c r="L56" s="208">
        <v>126</v>
      </c>
      <c r="M56" s="209">
        <v>16132315.720000001</v>
      </c>
      <c r="N56" s="208">
        <v>2</v>
      </c>
      <c r="O56" s="209">
        <v>275330.73</v>
      </c>
      <c r="P56" s="236">
        <v>79</v>
      </c>
      <c r="Q56" s="237">
        <v>8771286.2599999998</v>
      </c>
      <c r="R56" s="236">
        <v>62</v>
      </c>
      <c r="S56" s="237">
        <v>8197749.9699999997</v>
      </c>
      <c r="T56" s="236">
        <v>119</v>
      </c>
      <c r="U56" s="237">
        <v>14787763.43</v>
      </c>
      <c r="V56" s="236">
        <v>22</v>
      </c>
      <c r="W56" s="237">
        <v>2181272.7999999998</v>
      </c>
    </row>
    <row r="57" spans="1:23" x14ac:dyDescent="0.25">
      <c r="A57" s="189" t="s">
        <v>2</v>
      </c>
      <c r="B57" s="210" t="s">
        <v>1023</v>
      </c>
      <c r="C57" s="542" t="s">
        <v>2</v>
      </c>
      <c r="D57" s="378"/>
      <c r="E57" s="210" t="s">
        <v>2</v>
      </c>
      <c r="F57" s="221">
        <v>292</v>
      </c>
      <c r="G57" s="222">
        <v>6.7157313707451695E-4</v>
      </c>
      <c r="H57" s="223">
        <v>32990685.309999999</v>
      </c>
      <c r="I57" s="222">
        <v>5.0921718063795503E-3</v>
      </c>
      <c r="J57" s="213">
        <v>41</v>
      </c>
      <c r="K57" s="214">
        <v>2206944.63</v>
      </c>
      <c r="L57" s="213">
        <v>248</v>
      </c>
      <c r="M57" s="214">
        <v>30400486.699999999</v>
      </c>
      <c r="N57" s="213">
        <v>3</v>
      </c>
      <c r="O57" s="214">
        <v>383253.98</v>
      </c>
      <c r="P57" s="239">
        <v>132</v>
      </c>
      <c r="Q57" s="240">
        <v>15413841.310000001</v>
      </c>
      <c r="R57" s="239">
        <v>160</v>
      </c>
      <c r="S57" s="240">
        <v>17576844</v>
      </c>
      <c r="T57" s="239">
        <v>252</v>
      </c>
      <c r="U57" s="240">
        <v>28943906.550000001</v>
      </c>
      <c r="V57" s="239">
        <v>40</v>
      </c>
      <c r="W57" s="240">
        <v>4046778.76</v>
      </c>
    </row>
    <row r="58" spans="1:23" x14ac:dyDescent="0.25">
      <c r="B58" s="205" t="s">
        <v>940</v>
      </c>
      <c r="C58" s="555" t="s">
        <v>2</v>
      </c>
      <c r="D58" s="333"/>
      <c r="E58" s="205" t="s">
        <v>940</v>
      </c>
      <c r="F58" s="219">
        <v>16775</v>
      </c>
      <c r="G58" s="40">
        <v>3.8580956761729499E-2</v>
      </c>
      <c r="H58" s="41">
        <v>202337918.09</v>
      </c>
      <c r="I58" s="40">
        <v>3.1231222758113499E-2</v>
      </c>
      <c r="J58" s="208">
        <v>9906</v>
      </c>
      <c r="K58" s="209">
        <v>88602315.299999997</v>
      </c>
      <c r="L58" s="208">
        <v>6833</v>
      </c>
      <c r="M58" s="209">
        <v>112979224.62</v>
      </c>
      <c r="N58" s="208">
        <v>36</v>
      </c>
      <c r="O58" s="209">
        <v>756378.17</v>
      </c>
      <c r="P58" s="236">
        <v>653</v>
      </c>
      <c r="Q58" s="237">
        <v>5964585.1399999997</v>
      </c>
      <c r="R58" s="236">
        <v>16122</v>
      </c>
      <c r="S58" s="237">
        <v>196373332.94999999</v>
      </c>
      <c r="T58" s="236">
        <v>15834</v>
      </c>
      <c r="U58" s="237">
        <v>193249829.27000001</v>
      </c>
      <c r="V58" s="236">
        <v>941</v>
      </c>
      <c r="W58" s="237">
        <v>9088088.8200000003</v>
      </c>
    </row>
    <row r="59" spans="1:23" x14ac:dyDescent="0.25">
      <c r="A59" s="189" t="s">
        <v>2</v>
      </c>
      <c r="B59" s="210" t="s">
        <v>1024</v>
      </c>
      <c r="C59" s="542" t="s">
        <v>2</v>
      </c>
      <c r="D59" s="378"/>
      <c r="E59" s="210" t="s">
        <v>2</v>
      </c>
      <c r="F59" s="221">
        <v>16775</v>
      </c>
      <c r="G59" s="222">
        <v>3.8580956761729499E-2</v>
      </c>
      <c r="H59" s="223">
        <v>202337918.09</v>
      </c>
      <c r="I59" s="222">
        <v>3.1231222758113499E-2</v>
      </c>
      <c r="J59" s="213">
        <v>9906</v>
      </c>
      <c r="K59" s="214">
        <v>88602315.299999997</v>
      </c>
      <c r="L59" s="213">
        <v>6833</v>
      </c>
      <c r="M59" s="214">
        <v>112979224.62</v>
      </c>
      <c r="N59" s="213">
        <v>36</v>
      </c>
      <c r="O59" s="214">
        <v>756378.17</v>
      </c>
      <c r="P59" s="239">
        <v>653</v>
      </c>
      <c r="Q59" s="240">
        <v>5964585.1399999997</v>
      </c>
      <c r="R59" s="239">
        <v>16122</v>
      </c>
      <c r="S59" s="240">
        <v>196373332.94999999</v>
      </c>
      <c r="T59" s="239">
        <v>15834</v>
      </c>
      <c r="U59" s="240">
        <v>193249829.27000001</v>
      </c>
      <c r="V59" s="239">
        <v>941</v>
      </c>
      <c r="W59" s="240">
        <v>9088088.8200000003</v>
      </c>
    </row>
    <row r="60" spans="1:23" x14ac:dyDescent="0.25">
      <c r="B60" s="89" t="s">
        <v>941</v>
      </c>
      <c r="C60" s="548" t="s">
        <v>2</v>
      </c>
      <c r="D60" s="333"/>
      <c r="E60" s="89" t="s">
        <v>1025</v>
      </c>
      <c r="F60" s="215">
        <v>41</v>
      </c>
      <c r="G60" s="218">
        <v>9.4296228150874E-5</v>
      </c>
      <c r="H60" s="217">
        <v>1874961.38</v>
      </c>
      <c r="I60" s="218">
        <v>2.8940367220539202E-4</v>
      </c>
      <c r="J60" s="208">
        <v>14</v>
      </c>
      <c r="K60" s="209">
        <v>286502.2</v>
      </c>
      <c r="L60" s="208">
        <v>27</v>
      </c>
      <c r="M60" s="209">
        <v>1588459.18</v>
      </c>
      <c r="N60" s="208">
        <v>0</v>
      </c>
      <c r="O60" s="209">
        <v>0</v>
      </c>
      <c r="P60" s="236">
        <v>22</v>
      </c>
      <c r="Q60" s="237">
        <v>825023.98</v>
      </c>
      <c r="R60" s="236">
        <v>19</v>
      </c>
      <c r="S60" s="237">
        <v>1049937.3999999999</v>
      </c>
      <c r="T60" s="236">
        <v>40</v>
      </c>
      <c r="U60" s="237">
        <v>1819230.52</v>
      </c>
      <c r="V60" s="236">
        <v>1</v>
      </c>
      <c r="W60" s="237">
        <v>55730.86</v>
      </c>
    </row>
    <row r="61" spans="1:23" x14ac:dyDescent="0.25">
      <c r="B61" s="205" t="s">
        <v>941</v>
      </c>
      <c r="C61" s="555" t="s">
        <v>2</v>
      </c>
      <c r="D61" s="333"/>
      <c r="E61" s="205" t="s">
        <v>1026</v>
      </c>
      <c r="F61" s="219">
        <v>1326</v>
      </c>
      <c r="G61" s="40">
        <v>3.0496780128794801E-3</v>
      </c>
      <c r="H61" s="41">
        <v>83272813.150000006</v>
      </c>
      <c r="I61" s="40">
        <v>1.28533089681471E-2</v>
      </c>
      <c r="J61" s="208">
        <v>332</v>
      </c>
      <c r="K61" s="209">
        <v>10061870.109999999</v>
      </c>
      <c r="L61" s="208">
        <v>984</v>
      </c>
      <c r="M61" s="209">
        <v>72688288.329999998</v>
      </c>
      <c r="N61" s="208">
        <v>10</v>
      </c>
      <c r="O61" s="209">
        <v>522654.71</v>
      </c>
      <c r="P61" s="236">
        <v>445</v>
      </c>
      <c r="Q61" s="237">
        <v>33397313.800000001</v>
      </c>
      <c r="R61" s="236">
        <v>881</v>
      </c>
      <c r="S61" s="237">
        <v>49875499.350000001</v>
      </c>
      <c r="T61" s="236">
        <v>1272</v>
      </c>
      <c r="U61" s="237">
        <v>79887412.870000005</v>
      </c>
      <c r="V61" s="236">
        <v>54</v>
      </c>
      <c r="W61" s="237">
        <v>3385400.28</v>
      </c>
    </row>
    <row r="62" spans="1:23" x14ac:dyDescent="0.25">
      <c r="B62" s="89" t="s">
        <v>941</v>
      </c>
      <c r="C62" s="548" t="s">
        <v>2</v>
      </c>
      <c r="D62" s="333"/>
      <c r="E62" s="89" t="s">
        <v>1027</v>
      </c>
      <c r="F62" s="215">
        <v>5</v>
      </c>
      <c r="G62" s="218">
        <v>1.1499540018399301E-5</v>
      </c>
      <c r="H62" s="217">
        <v>127376.22</v>
      </c>
      <c r="I62" s="218">
        <v>1.9660749396151299E-5</v>
      </c>
      <c r="J62" s="208">
        <v>3</v>
      </c>
      <c r="K62" s="209">
        <v>29767.85</v>
      </c>
      <c r="L62" s="208">
        <v>2</v>
      </c>
      <c r="M62" s="209">
        <v>97608.37</v>
      </c>
      <c r="N62" s="208">
        <v>0</v>
      </c>
      <c r="O62" s="209">
        <v>0</v>
      </c>
      <c r="P62" s="236">
        <v>0</v>
      </c>
      <c r="Q62" s="237">
        <v>0</v>
      </c>
      <c r="R62" s="236">
        <v>5</v>
      </c>
      <c r="S62" s="237">
        <v>127376.22</v>
      </c>
      <c r="T62" s="236">
        <v>5</v>
      </c>
      <c r="U62" s="237">
        <v>127376.22</v>
      </c>
      <c r="V62" s="236">
        <v>0</v>
      </c>
      <c r="W62" s="237">
        <v>0</v>
      </c>
    </row>
    <row r="63" spans="1:23" x14ac:dyDescent="0.25">
      <c r="B63" s="205" t="s">
        <v>941</v>
      </c>
      <c r="C63" s="555" t="s">
        <v>2</v>
      </c>
      <c r="D63" s="333"/>
      <c r="E63" s="205" t="s">
        <v>1028</v>
      </c>
      <c r="F63" s="219">
        <v>333</v>
      </c>
      <c r="G63" s="40">
        <v>7.6586936522539102E-4</v>
      </c>
      <c r="H63" s="41">
        <v>9422805.9600000009</v>
      </c>
      <c r="I63" s="40">
        <v>1.4544271025480301E-3</v>
      </c>
      <c r="J63" s="208">
        <v>103</v>
      </c>
      <c r="K63" s="209">
        <v>1606943.15</v>
      </c>
      <c r="L63" s="208">
        <v>230</v>
      </c>
      <c r="M63" s="209">
        <v>7815862.8099999996</v>
      </c>
      <c r="N63" s="208">
        <v>0</v>
      </c>
      <c r="O63" s="209">
        <v>0</v>
      </c>
      <c r="P63" s="236">
        <v>40</v>
      </c>
      <c r="Q63" s="237">
        <v>1462147.62</v>
      </c>
      <c r="R63" s="236">
        <v>293</v>
      </c>
      <c r="S63" s="237">
        <v>7960658.3399999999</v>
      </c>
      <c r="T63" s="236">
        <v>326</v>
      </c>
      <c r="U63" s="237">
        <v>9252085.7400000002</v>
      </c>
      <c r="V63" s="236">
        <v>7</v>
      </c>
      <c r="W63" s="237">
        <v>170720.22</v>
      </c>
    </row>
    <row r="64" spans="1:23" x14ac:dyDescent="0.25">
      <c r="B64" s="89" t="s">
        <v>941</v>
      </c>
      <c r="C64" s="548" t="s">
        <v>2</v>
      </c>
      <c r="D64" s="333"/>
      <c r="E64" s="89" t="s">
        <v>1029</v>
      </c>
      <c r="F64" s="215">
        <v>1406</v>
      </c>
      <c r="G64" s="218">
        <v>3.2336706531738701E-3</v>
      </c>
      <c r="H64" s="217">
        <v>61522504.840000004</v>
      </c>
      <c r="I64" s="218">
        <v>9.4961096339861804E-3</v>
      </c>
      <c r="J64" s="208">
        <v>369</v>
      </c>
      <c r="K64" s="209">
        <v>6850171.0599999996</v>
      </c>
      <c r="L64" s="208">
        <v>1031</v>
      </c>
      <c r="M64" s="209">
        <v>54402615.899999999</v>
      </c>
      <c r="N64" s="208">
        <v>6</v>
      </c>
      <c r="O64" s="209">
        <v>269717.88</v>
      </c>
      <c r="P64" s="236">
        <v>659</v>
      </c>
      <c r="Q64" s="237">
        <v>35672530.939999998</v>
      </c>
      <c r="R64" s="236">
        <v>747</v>
      </c>
      <c r="S64" s="237">
        <v>25849973.899999999</v>
      </c>
      <c r="T64" s="236">
        <v>1254</v>
      </c>
      <c r="U64" s="237">
        <v>54984615.310000002</v>
      </c>
      <c r="V64" s="236">
        <v>152</v>
      </c>
      <c r="W64" s="237">
        <v>6537889.5300000003</v>
      </c>
    </row>
    <row r="65" spans="1:23" x14ac:dyDescent="0.25">
      <c r="B65" s="205" t="s">
        <v>941</v>
      </c>
      <c r="C65" s="555" t="s">
        <v>2</v>
      </c>
      <c r="D65" s="333"/>
      <c r="E65" s="205" t="s">
        <v>1030</v>
      </c>
      <c r="F65" s="219">
        <v>582</v>
      </c>
      <c r="G65" s="40">
        <v>1.3385464581416699E-3</v>
      </c>
      <c r="H65" s="41">
        <v>21778411.100000001</v>
      </c>
      <c r="I65" s="40">
        <v>3.3615370505064401E-3</v>
      </c>
      <c r="J65" s="208">
        <v>122</v>
      </c>
      <c r="K65" s="209">
        <v>2025831.63</v>
      </c>
      <c r="L65" s="208">
        <v>457</v>
      </c>
      <c r="M65" s="209">
        <v>19613337.850000001</v>
      </c>
      <c r="N65" s="208">
        <v>3</v>
      </c>
      <c r="O65" s="209">
        <v>139241.62</v>
      </c>
      <c r="P65" s="236">
        <v>159</v>
      </c>
      <c r="Q65" s="237">
        <v>7738526.9100000001</v>
      </c>
      <c r="R65" s="236">
        <v>423</v>
      </c>
      <c r="S65" s="237">
        <v>14039884.189999999</v>
      </c>
      <c r="T65" s="236">
        <v>567</v>
      </c>
      <c r="U65" s="237">
        <v>21268414.57</v>
      </c>
      <c r="V65" s="236">
        <v>15</v>
      </c>
      <c r="W65" s="237">
        <v>509996.53</v>
      </c>
    </row>
    <row r="66" spans="1:23" x14ac:dyDescent="0.25">
      <c r="B66" s="89" t="s">
        <v>941</v>
      </c>
      <c r="C66" s="548" t="s">
        <v>2</v>
      </c>
      <c r="D66" s="333"/>
      <c r="E66" s="89" t="s">
        <v>1031</v>
      </c>
      <c r="F66" s="215">
        <v>2197</v>
      </c>
      <c r="G66" s="218">
        <v>5.0528978840846403E-3</v>
      </c>
      <c r="H66" s="217">
        <v>80820588.579999998</v>
      </c>
      <c r="I66" s="218">
        <v>1.24748036809447E-2</v>
      </c>
      <c r="J66" s="208">
        <v>367</v>
      </c>
      <c r="K66" s="209">
        <v>5834280.3499999996</v>
      </c>
      <c r="L66" s="208">
        <v>1825</v>
      </c>
      <c r="M66" s="209">
        <v>74849430.989999995</v>
      </c>
      <c r="N66" s="208">
        <v>5</v>
      </c>
      <c r="O66" s="209">
        <v>136877.24</v>
      </c>
      <c r="P66" s="236">
        <v>997</v>
      </c>
      <c r="Q66" s="237">
        <v>41132655.289999999</v>
      </c>
      <c r="R66" s="236">
        <v>1200</v>
      </c>
      <c r="S66" s="237">
        <v>39687933.289999999</v>
      </c>
      <c r="T66" s="236">
        <v>2126</v>
      </c>
      <c r="U66" s="237">
        <v>78409348.349999994</v>
      </c>
      <c r="V66" s="236">
        <v>71</v>
      </c>
      <c r="W66" s="237">
        <v>2411240.23</v>
      </c>
    </row>
    <row r="67" spans="1:23" x14ac:dyDescent="0.25">
      <c r="B67" s="205" t="s">
        <v>941</v>
      </c>
      <c r="C67" s="555" t="s">
        <v>2</v>
      </c>
      <c r="D67" s="333"/>
      <c r="E67" s="205" t="s">
        <v>1032</v>
      </c>
      <c r="F67" s="219">
        <v>343</v>
      </c>
      <c r="G67" s="40">
        <v>7.8886844526219004E-4</v>
      </c>
      <c r="H67" s="41">
        <v>15921502.539999999</v>
      </c>
      <c r="I67" s="40">
        <v>2.45751264599566E-3</v>
      </c>
      <c r="J67" s="208">
        <v>94</v>
      </c>
      <c r="K67" s="209">
        <v>2052422.03</v>
      </c>
      <c r="L67" s="208">
        <v>249</v>
      </c>
      <c r="M67" s="209">
        <v>13869080.51</v>
      </c>
      <c r="N67" s="208">
        <v>0</v>
      </c>
      <c r="O67" s="209">
        <v>0</v>
      </c>
      <c r="P67" s="236">
        <v>69</v>
      </c>
      <c r="Q67" s="237">
        <v>4123544.24</v>
      </c>
      <c r="R67" s="236">
        <v>274</v>
      </c>
      <c r="S67" s="237">
        <v>11797958.300000001</v>
      </c>
      <c r="T67" s="236">
        <v>293</v>
      </c>
      <c r="U67" s="237">
        <v>13368962.75</v>
      </c>
      <c r="V67" s="236">
        <v>50</v>
      </c>
      <c r="W67" s="237">
        <v>2552539.79</v>
      </c>
    </row>
    <row r="68" spans="1:23" x14ac:dyDescent="0.25">
      <c r="B68" s="89" t="s">
        <v>941</v>
      </c>
      <c r="C68" s="548" t="s">
        <v>2</v>
      </c>
      <c r="D68" s="333"/>
      <c r="E68" s="89" t="s">
        <v>1033</v>
      </c>
      <c r="F68" s="215">
        <v>1341</v>
      </c>
      <c r="G68" s="218">
        <v>3.08417663293468E-3</v>
      </c>
      <c r="H68" s="217">
        <v>88639405.969999999</v>
      </c>
      <c r="I68" s="218">
        <v>1.36816522534574E-2</v>
      </c>
      <c r="J68" s="208">
        <v>188</v>
      </c>
      <c r="K68" s="209">
        <v>7303693.2999999998</v>
      </c>
      <c r="L68" s="208">
        <v>1151</v>
      </c>
      <c r="M68" s="209">
        <v>81180003</v>
      </c>
      <c r="N68" s="208">
        <v>2</v>
      </c>
      <c r="O68" s="209">
        <v>155709.67000000001</v>
      </c>
      <c r="P68" s="236">
        <v>961</v>
      </c>
      <c r="Q68" s="237">
        <v>61758534.240000002</v>
      </c>
      <c r="R68" s="236">
        <v>380</v>
      </c>
      <c r="S68" s="237">
        <v>26880871.73</v>
      </c>
      <c r="T68" s="236">
        <v>484</v>
      </c>
      <c r="U68" s="237">
        <v>32319559.359999999</v>
      </c>
      <c r="V68" s="236">
        <v>857</v>
      </c>
      <c r="W68" s="237">
        <v>56319846.609999999</v>
      </c>
    </row>
    <row r="69" spans="1:23" x14ac:dyDescent="0.25">
      <c r="A69" s="189" t="s">
        <v>2</v>
      </c>
      <c r="B69" s="210" t="s">
        <v>1034</v>
      </c>
      <c r="C69" s="542" t="s">
        <v>2</v>
      </c>
      <c r="D69" s="378"/>
      <c r="E69" s="210" t="s">
        <v>2</v>
      </c>
      <c r="F69" s="221">
        <v>7574</v>
      </c>
      <c r="G69" s="222">
        <v>1.74195032198712E-2</v>
      </c>
      <c r="H69" s="223">
        <v>363380369.74000001</v>
      </c>
      <c r="I69" s="222">
        <v>5.60884157571871E-2</v>
      </c>
      <c r="J69" s="213">
        <v>1592</v>
      </c>
      <c r="K69" s="214">
        <v>36051481.68</v>
      </c>
      <c r="L69" s="213">
        <v>5956</v>
      </c>
      <c r="M69" s="214">
        <v>326104686.94</v>
      </c>
      <c r="N69" s="213">
        <v>26</v>
      </c>
      <c r="O69" s="214">
        <v>1224201.1200000001</v>
      </c>
      <c r="P69" s="239">
        <v>3352</v>
      </c>
      <c r="Q69" s="240">
        <v>186110277.02000001</v>
      </c>
      <c r="R69" s="239">
        <v>4222</v>
      </c>
      <c r="S69" s="240">
        <v>177270092.72</v>
      </c>
      <c r="T69" s="239">
        <v>6367</v>
      </c>
      <c r="U69" s="240">
        <v>291437005.69</v>
      </c>
      <c r="V69" s="239">
        <v>1207</v>
      </c>
      <c r="W69" s="240">
        <v>71943364.049999997</v>
      </c>
    </row>
    <row r="70" spans="1:23" x14ac:dyDescent="0.25">
      <c r="B70" s="205" t="s">
        <v>942</v>
      </c>
      <c r="C70" s="555" t="s">
        <v>2</v>
      </c>
      <c r="D70" s="333"/>
      <c r="E70" s="205" t="s">
        <v>1035</v>
      </c>
      <c r="F70" s="219">
        <v>384</v>
      </c>
      <c r="G70" s="40">
        <v>8.8316467341306303E-4</v>
      </c>
      <c r="H70" s="41">
        <v>3571453.37</v>
      </c>
      <c r="I70" s="40">
        <v>5.5126027203201598E-4</v>
      </c>
      <c r="J70" s="208">
        <v>166</v>
      </c>
      <c r="K70" s="209">
        <v>1183734.27</v>
      </c>
      <c r="L70" s="208">
        <v>218</v>
      </c>
      <c r="M70" s="209">
        <v>2387719.1</v>
      </c>
      <c r="N70" s="208">
        <v>0</v>
      </c>
      <c r="O70" s="209">
        <v>0</v>
      </c>
      <c r="P70" s="236">
        <v>26</v>
      </c>
      <c r="Q70" s="237">
        <v>140003.65</v>
      </c>
      <c r="R70" s="236">
        <v>358</v>
      </c>
      <c r="S70" s="237">
        <v>3431449.72</v>
      </c>
      <c r="T70" s="236">
        <v>374</v>
      </c>
      <c r="U70" s="237">
        <v>3500736.74</v>
      </c>
      <c r="V70" s="236">
        <v>10</v>
      </c>
      <c r="W70" s="237">
        <v>70716.63</v>
      </c>
    </row>
    <row r="71" spans="1:23" x14ac:dyDescent="0.25">
      <c r="B71" s="89" t="s">
        <v>942</v>
      </c>
      <c r="C71" s="548" t="s">
        <v>2</v>
      </c>
      <c r="D71" s="333"/>
      <c r="E71" s="89" t="s">
        <v>1036</v>
      </c>
      <c r="F71" s="215">
        <v>2</v>
      </c>
      <c r="G71" s="218">
        <v>4.59981600735971E-6</v>
      </c>
      <c r="H71" s="217">
        <v>503.69</v>
      </c>
      <c r="I71" s="218">
        <v>7.7745460364167099E-8</v>
      </c>
      <c r="J71" s="208">
        <v>1</v>
      </c>
      <c r="K71" s="209">
        <v>503.69</v>
      </c>
      <c r="L71" s="208">
        <v>1</v>
      </c>
      <c r="M71" s="209">
        <v>0</v>
      </c>
      <c r="N71" s="208">
        <v>0</v>
      </c>
      <c r="O71" s="209">
        <v>0</v>
      </c>
      <c r="P71" s="236">
        <v>0</v>
      </c>
      <c r="Q71" s="237">
        <v>0</v>
      </c>
      <c r="R71" s="236">
        <v>2</v>
      </c>
      <c r="S71" s="237">
        <v>503.69</v>
      </c>
      <c r="T71" s="236">
        <v>2</v>
      </c>
      <c r="U71" s="237">
        <v>503.69</v>
      </c>
      <c r="V71" s="236">
        <v>0</v>
      </c>
      <c r="W71" s="237">
        <v>0</v>
      </c>
    </row>
    <row r="72" spans="1:23" x14ac:dyDescent="0.25">
      <c r="B72" s="205" t="s">
        <v>942</v>
      </c>
      <c r="C72" s="555" t="s">
        <v>2</v>
      </c>
      <c r="D72" s="333"/>
      <c r="E72" s="205" t="s">
        <v>1037</v>
      </c>
      <c r="F72" s="219">
        <v>3</v>
      </c>
      <c r="G72" s="40">
        <v>6.89972401103956E-6</v>
      </c>
      <c r="H72" s="41">
        <v>4729.97</v>
      </c>
      <c r="I72" s="40">
        <v>7.3007940431356497E-7</v>
      </c>
      <c r="J72" s="208">
        <v>2</v>
      </c>
      <c r="K72" s="209">
        <v>4729.97</v>
      </c>
      <c r="L72" s="208">
        <v>1</v>
      </c>
      <c r="M72" s="209">
        <v>0</v>
      </c>
      <c r="N72" s="208">
        <v>0</v>
      </c>
      <c r="O72" s="209">
        <v>0</v>
      </c>
      <c r="P72" s="236">
        <v>0</v>
      </c>
      <c r="Q72" s="237">
        <v>0</v>
      </c>
      <c r="R72" s="236">
        <v>3</v>
      </c>
      <c r="S72" s="237">
        <v>4729.97</v>
      </c>
      <c r="T72" s="236">
        <v>3</v>
      </c>
      <c r="U72" s="237">
        <v>4729.97</v>
      </c>
      <c r="V72" s="236">
        <v>0</v>
      </c>
      <c r="W72" s="237">
        <v>0</v>
      </c>
    </row>
    <row r="73" spans="1:23" x14ac:dyDescent="0.25">
      <c r="B73" s="89" t="s">
        <v>942</v>
      </c>
      <c r="C73" s="548" t="s">
        <v>2</v>
      </c>
      <c r="D73" s="333"/>
      <c r="E73" s="89" t="s">
        <v>1038</v>
      </c>
      <c r="F73" s="215">
        <v>8600</v>
      </c>
      <c r="G73" s="218">
        <v>1.9779208831646699E-2</v>
      </c>
      <c r="H73" s="217">
        <v>90672730.620000005</v>
      </c>
      <c r="I73" s="218">
        <v>1.39954995821398E-2</v>
      </c>
      <c r="J73" s="208">
        <v>745</v>
      </c>
      <c r="K73" s="209">
        <v>4489006</v>
      </c>
      <c r="L73" s="208">
        <v>7855</v>
      </c>
      <c r="M73" s="209">
        <v>86183724.620000005</v>
      </c>
      <c r="N73" s="208">
        <v>0</v>
      </c>
      <c r="O73" s="209">
        <v>0</v>
      </c>
      <c r="P73" s="236">
        <v>5169</v>
      </c>
      <c r="Q73" s="237">
        <v>56531437.890000001</v>
      </c>
      <c r="R73" s="236">
        <v>3431</v>
      </c>
      <c r="S73" s="237">
        <v>34141292.729999997</v>
      </c>
      <c r="T73" s="236">
        <v>8583</v>
      </c>
      <c r="U73" s="237">
        <v>90498578.760000005</v>
      </c>
      <c r="V73" s="236">
        <v>17</v>
      </c>
      <c r="W73" s="237">
        <v>174151.86</v>
      </c>
    </row>
    <row r="74" spans="1:23" x14ac:dyDescent="0.25">
      <c r="B74" s="89" t="s">
        <v>942</v>
      </c>
      <c r="C74" s="548" t="s">
        <v>2</v>
      </c>
      <c r="D74" s="333"/>
      <c r="E74" s="89" t="s">
        <v>1014</v>
      </c>
      <c r="F74" s="215">
        <v>6365</v>
      </c>
      <c r="G74" s="218">
        <v>1.46389144434223E-2</v>
      </c>
      <c r="H74" s="217">
        <v>77382978.040000007</v>
      </c>
      <c r="I74" s="218">
        <v>1.1944202291230799E-2</v>
      </c>
      <c r="J74" s="208">
        <v>756</v>
      </c>
      <c r="K74" s="209">
        <v>5344663.5199999996</v>
      </c>
      <c r="L74" s="208">
        <v>5609</v>
      </c>
      <c r="M74" s="209">
        <v>72038314.519999996</v>
      </c>
      <c r="N74" s="208">
        <v>0</v>
      </c>
      <c r="O74" s="209">
        <v>0</v>
      </c>
      <c r="P74" s="236">
        <v>3262</v>
      </c>
      <c r="Q74" s="237">
        <v>42852083.170000002</v>
      </c>
      <c r="R74" s="236">
        <v>3103</v>
      </c>
      <c r="S74" s="237">
        <v>34530894.869999997</v>
      </c>
      <c r="T74" s="236">
        <v>6350</v>
      </c>
      <c r="U74" s="237">
        <v>77177847.709999993</v>
      </c>
      <c r="V74" s="236">
        <v>15</v>
      </c>
      <c r="W74" s="237">
        <v>205130.33</v>
      </c>
    </row>
    <row r="75" spans="1:23" x14ac:dyDescent="0.25">
      <c r="B75" s="205" t="s">
        <v>942</v>
      </c>
      <c r="C75" s="555" t="s">
        <v>2</v>
      </c>
      <c r="D75" s="333"/>
      <c r="E75" s="205" t="s">
        <v>1039</v>
      </c>
      <c r="F75" s="219">
        <v>226</v>
      </c>
      <c r="G75" s="40">
        <v>5.1977920883164701E-4</v>
      </c>
      <c r="H75" s="41">
        <v>3708260.61</v>
      </c>
      <c r="I75" s="40">
        <v>5.7237671638261098E-4</v>
      </c>
      <c r="J75" s="208">
        <v>30</v>
      </c>
      <c r="K75" s="209">
        <v>274615.59999999998</v>
      </c>
      <c r="L75" s="208">
        <v>196</v>
      </c>
      <c r="M75" s="209">
        <v>3433645.01</v>
      </c>
      <c r="N75" s="208">
        <v>0</v>
      </c>
      <c r="O75" s="209">
        <v>0</v>
      </c>
      <c r="P75" s="236">
        <v>46</v>
      </c>
      <c r="Q75" s="237">
        <v>521879.02</v>
      </c>
      <c r="R75" s="236">
        <v>180</v>
      </c>
      <c r="S75" s="237">
        <v>3186381.59</v>
      </c>
      <c r="T75" s="236">
        <v>225</v>
      </c>
      <c r="U75" s="237">
        <v>3683788.4</v>
      </c>
      <c r="V75" s="236">
        <v>1</v>
      </c>
      <c r="W75" s="237">
        <v>24472.21</v>
      </c>
    </row>
    <row r="76" spans="1:23" x14ac:dyDescent="0.25">
      <c r="B76" s="89" t="s">
        <v>942</v>
      </c>
      <c r="C76" s="548" t="s">
        <v>2</v>
      </c>
      <c r="D76" s="333"/>
      <c r="E76" s="89" t="s">
        <v>1040</v>
      </c>
      <c r="F76" s="215">
        <v>45</v>
      </c>
      <c r="G76" s="218">
        <v>1.0349586016559301E-4</v>
      </c>
      <c r="H76" s="217">
        <v>728302.96</v>
      </c>
      <c r="I76" s="218">
        <v>1.1241487603443701E-4</v>
      </c>
      <c r="J76" s="208">
        <v>7</v>
      </c>
      <c r="K76" s="209">
        <v>52423.67</v>
      </c>
      <c r="L76" s="208">
        <v>38</v>
      </c>
      <c r="M76" s="209">
        <v>675879.29</v>
      </c>
      <c r="N76" s="208">
        <v>0</v>
      </c>
      <c r="O76" s="209">
        <v>0</v>
      </c>
      <c r="P76" s="236">
        <v>6</v>
      </c>
      <c r="Q76" s="237">
        <v>120002.25</v>
      </c>
      <c r="R76" s="236">
        <v>39</v>
      </c>
      <c r="S76" s="237">
        <v>608300.71</v>
      </c>
      <c r="T76" s="236">
        <v>36</v>
      </c>
      <c r="U76" s="237">
        <v>578404.64</v>
      </c>
      <c r="V76" s="236">
        <v>9</v>
      </c>
      <c r="W76" s="237">
        <v>149898.32</v>
      </c>
    </row>
    <row r="77" spans="1:23" x14ac:dyDescent="0.25">
      <c r="B77" s="205" t="s">
        <v>942</v>
      </c>
      <c r="C77" s="555" t="s">
        <v>2</v>
      </c>
      <c r="D77" s="333"/>
      <c r="E77" s="205" t="s">
        <v>1041</v>
      </c>
      <c r="F77" s="219">
        <v>10957</v>
      </c>
      <c r="G77" s="40">
        <v>2.52000919963201E-2</v>
      </c>
      <c r="H77" s="41">
        <v>86073728.129999995</v>
      </c>
      <c r="I77" s="40">
        <v>1.3285635249314099E-2</v>
      </c>
      <c r="J77" s="208">
        <v>1966</v>
      </c>
      <c r="K77" s="209">
        <v>7894454.8099999996</v>
      </c>
      <c r="L77" s="208">
        <v>8991</v>
      </c>
      <c r="M77" s="209">
        <v>78179273.319999993</v>
      </c>
      <c r="N77" s="208">
        <v>0</v>
      </c>
      <c r="O77" s="209">
        <v>0</v>
      </c>
      <c r="P77" s="236">
        <v>5393</v>
      </c>
      <c r="Q77" s="237">
        <v>48558516.990000002</v>
      </c>
      <c r="R77" s="236">
        <v>5564</v>
      </c>
      <c r="S77" s="237">
        <v>37515211.140000001</v>
      </c>
      <c r="T77" s="236">
        <v>10937</v>
      </c>
      <c r="U77" s="237">
        <v>85892736.379999995</v>
      </c>
      <c r="V77" s="236">
        <v>20</v>
      </c>
      <c r="W77" s="237">
        <v>180991.75</v>
      </c>
    </row>
    <row r="78" spans="1:23" x14ac:dyDescent="0.25">
      <c r="B78" s="205" t="s">
        <v>942</v>
      </c>
      <c r="C78" s="555" t="s">
        <v>2</v>
      </c>
      <c r="D78" s="333"/>
      <c r="E78" s="205" t="s">
        <v>1017</v>
      </c>
      <c r="F78" s="219">
        <v>7566</v>
      </c>
      <c r="G78" s="40">
        <v>1.7401103955841799E-2</v>
      </c>
      <c r="H78" s="41">
        <v>70748169.140000001</v>
      </c>
      <c r="I78" s="40">
        <v>1.09201075655885E-2</v>
      </c>
      <c r="J78" s="208">
        <v>1733</v>
      </c>
      <c r="K78" s="209">
        <v>9275174.3100000005</v>
      </c>
      <c r="L78" s="208">
        <v>5833</v>
      </c>
      <c r="M78" s="209">
        <v>61472994.829999998</v>
      </c>
      <c r="N78" s="208">
        <v>0</v>
      </c>
      <c r="O78" s="209">
        <v>0</v>
      </c>
      <c r="P78" s="236">
        <v>2207</v>
      </c>
      <c r="Q78" s="237">
        <v>23225170.739999998</v>
      </c>
      <c r="R78" s="236">
        <v>5359</v>
      </c>
      <c r="S78" s="237">
        <v>47522998.399999999</v>
      </c>
      <c r="T78" s="236">
        <v>7539</v>
      </c>
      <c r="U78" s="237">
        <v>70496638.689999998</v>
      </c>
      <c r="V78" s="236">
        <v>27</v>
      </c>
      <c r="W78" s="237">
        <v>251530.45</v>
      </c>
    </row>
    <row r="79" spans="1:23" x14ac:dyDescent="0.25">
      <c r="B79" s="89" t="s">
        <v>942</v>
      </c>
      <c r="C79" s="548" t="s">
        <v>2</v>
      </c>
      <c r="D79" s="333"/>
      <c r="E79" s="89" t="s">
        <v>1042</v>
      </c>
      <c r="F79" s="215">
        <v>7</v>
      </c>
      <c r="G79" s="218">
        <v>1.6099356025759E-5</v>
      </c>
      <c r="H79" s="217">
        <v>25681.42</v>
      </c>
      <c r="I79" s="218">
        <v>3.96397351685666E-6</v>
      </c>
      <c r="J79" s="208">
        <v>6</v>
      </c>
      <c r="K79" s="209">
        <v>16961.22</v>
      </c>
      <c r="L79" s="208">
        <v>1</v>
      </c>
      <c r="M79" s="209">
        <v>8720.2000000000007</v>
      </c>
      <c r="N79" s="208">
        <v>0</v>
      </c>
      <c r="O79" s="209">
        <v>0</v>
      </c>
      <c r="P79" s="236">
        <v>0</v>
      </c>
      <c r="Q79" s="237">
        <v>0</v>
      </c>
      <c r="R79" s="236">
        <v>7</v>
      </c>
      <c r="S79" s="237">
        <v>25681.42</v>
      </c>
      <c r="T79" s="236">
        <v>7</v>
      </c>
      <c r="U79" s="237">
        <v>25681.42</v>
      </c>
      <c r="V79" s="236">
        <v>0</v>
      </c>
      <c r="W79" s="237">
        <v>0</v>
      </c>
    </row>
    <row r="80" spans="1:23" x14ac:dyDescent="0.25">
      <c r="B80" s="205" t="s">
        <v>942</v>
      </c>
      <c r="C80" s="555" t="s">
        <v>2</v>
      </c>
      <c r="D80" s="333"/>
      <c r="E80" s="205" t="s">
        <v>1043</v>
      </c>
      <c r="F80" s="219">
        <v>430</v>
      </c>
      <c r="G80" s="40">
        <v>9.8896044158233699E-4</v>
      </c>
      <c r="H80" s="41">
        <v>1664511.55</v>
      </c>
      <c r="I80" s="40">
        <v>2.56920361206741E-4</v>
      </c>
      <c r="J80" s="208">
        <v>133</v>
      </c>
      <c r="K80" s="209">
        <v>229364.18</v>
      </c>
      <c r="L80" s="208">
        <v>297</v>
      </c>
      <c r="M80" s="209">
        <v>1435147.37</v>
      </c>
      <c r="N80" s="208">
        <v>0</v>
      </c>
      <c r="O80" s="209">
        <v>0</v>
      </c>
      <c r="P80" s="236">
        <v>126</v>
      </c>
      <c r="Q80" s="237">
        <v>592851.94999999995</v>
      </c>
      <c r="R80" s="236">
        <v>304</v>
      </c>
      <c r="S80" s="237">
        <v>1071659.6000000001</v>
      </c>
      <c r="T80" s="236">
        <v>429</v>
      </c>
      <c r="U80" s="237">
        <v>1664359.24</v>
      </c>
      <c r="V80" s="236">
        <v>1</v>
      </c>
      <c r="W80" s="237">
        <v>152.31</v>
      </c>
    </row>
    <row r="81" spans="1:23" x14ac:dyDescent="0.25">
      <c r="B81" s="89" t="s">
        <v>942</v>
      </c>
      <c r="C81" s="548" t="s">
        <v>2</v>
      </c>
      <c r="D81" s="333"/>
      <c r="E81" s="89" t="s">
        <v>1044</v>
      </c>
      <c r="F81" s="215">
        <v>1585</v>
      </c>
      <c r="G81" s="218">
        <v>3.6453541858325702E-3</v>
      </c>
      <c r="H81" s="217">
        <v>24877022.859999999</v>
      </c>
      <c r="I81" s="218">
        <v>3.8398133668339799E-3</v>
      </c>
      <c r="J81" s="208">
        <v>110</v>
      </c>
      <c r="K81" s="209">
        <v>1061243.57</v>
      </c>
      <c r="L81" s="208">
        <v>1475</v>
      </c>
      <c r="M81" s="209">
        <v>23815779.289999999</v>
      </c>
      <c r="N81" s="208">
        <v>0</v>
      </c>
      <c r="O81" s="209">
        <v>0</v>
      </c>
      <c r="P81" s="236">
        <v>816</v>
      </c>
      <c r="Q81" s="237">
        <v>12731290.720000001</v>
      </c>
      <c r="R81" s="236">
        <v>769</v>
      </c>
      <c r="S81" s="237">
        <v>12145732.140000001</v>
      </c>
      <c r="T81" s="236">
        <v>1579</v>
      </c>
      <c r="U81" s="237">
        <v>24789846.920000002</v>
      </c>
      <c r="V81" s="236">
        <v>6</v>
      </c>
      <c r="W81" s="237">
        <v>87175.94</v>
      </c>
    </row>
    <row r="82" spans="1:23" x14ac:dyDescent="0.25">
      <c r="B82" s="205" t="s">
        <v>942</v>
      </c>
      <c r="C82" s="555" t="s">
        <v>2</v>
      </c>
      <c r="D82" s="333"/>
      <c r="E82" s="205" t="s">
        <v>1045</v>
      </c>
      <c r="F82" s="219">
        <v>57</v>
      </c>
      <c r="G82" s="40">
        <v>1.3109475620975199E-4</v>
      </c>
      <c r="H82" s="41">
        <v>188881.88</v>
      </c>
      <c r="I82" s="40">
        <v>2.9154258998688401E-5</v>
      </c>
      <c r="J82" s="208">
        <v>37</v>
      </c>
      <c r="K82" s="209">
        <v>139094.91</v>
      </c>
      <c r="L82" s="208">
        <v>20</v>
      </c>
      <c r="M82" s="209">
        <v>49786.97</v>
      </c>
      <c r="N82" s="208">
        <v>0</v>
      </c>
      <c r="O82" s="209">
        <v>0</v>
      </c>
      <c r="P82" s="236">
        <v>2</v>
      </c>
      <c r="Q82" s="237">
        <v>0</v>
      </c>
      <c r="R82" s="236">
        <v>55</v>
      </c>
      <c r="S82" s="237">
        <v>188881.88</v>
      </c>
      <c r="T82" s="236">
        <v>57</v>
      </c>
      <c r="U82" s="237">
        <v>188881.88</v>
      </c>
      <c r="V82" s="236">
        <v>0</v>
      </c>
      <c r="W82" s="237">
        <v>0</v>
      </c>
    </row>
    <row r="83" spans="1:23" x14ac:dyDescent="0.25">
      <c r="A83" s="189" t="s">
        <v>2</v>
      </c>
      <c r="B83" s="210" t="s">
        <v>1046</v>
      </c>
      <c r="C83" s="542" t="s">
        <v>2</v>
      </c>
      <c r="D83" s="378"/>
      <c r="E83" s="210" t="s">
        <v>2</v>
      </c>
      <c r="F83" s="221">
        <v>36227</v>
      </c>
      <c r="G83" s="222">
        <v>8.3318767249310005E-2</v>
      </c>
      <c r="H83" s="223">
        <v>359646954.24000001</v>
      </c>
      <c r="I83" s="222">
        <v>5.5512156338143201E-2</v>
      </c>
      <c r="J83" s="213">
        <v>5692</v>
      </c>
      <c r="K83" s="214">
        <v>29965969.719999999</v>
      </c>
      <c r="L83" s="213">
        <v>30535</v>
      </c>
      <c r="M83" s="214">
        <v>329680984.51999998</v>
      </c>
      <c r="N83" s="213">
        <v>0</v>
      </c>
      <c r="O83" s="214">
        <v>0</v>
      </c>
      <c r="P83" s="239">
        <v>17053</v>
      </c>
      <c r="Q83" s="240">
        <v>185273236.38</v>
      </c>
      <c r="R83" s="239">
        <v>19174</v>
      </c>
      <c r="S83" s="240">
        <v>174373717.86000001</v>
      </c>
      <c r="T83" s="239">
        <v>36121</v>
      </c>
      <c r="U83" s="240">
        <v>358502734.44</v>
      </c>
      <c r="V83" s="239">
        <v>106</v>
      </c>
      <c r="W83" s="240">
        <v>1144219.8</v>
      </c>
    </row>
    <row r="84" spans="1:23" x14ac:dyDescent="0.25">
      <c r="B84" s="89" t="s">
        <v>943</v>
      </c>
      <c r="C84" s="548" t="s">
        <v>2</v>
      </c>
      <c r="D84" s="333"/>
      <c r="E84" s="89" t="s">
        <v>1047</v>
      </c>
      <c r="F84" s="215">
        <v>1845</v>
      </c>
      <c r="G84" s="218">
        <v>4.2433302667893302E-3</v>
      </c>
      <c r="H84" s="217">
        <v>5177385.4000000004</v>
      </c>
      <c r="I84" s="218">
        <v>7.9913877862518095E-4</v>
      </c>
      <c r="J84" s="208">
        <v>600</v>
      </c>
      <c r="K84" s="209">
        <v>1240239.25</v>
      </c>
      <c r="L84" s="208">
        <v>1245</v>
      </c>
      <c r="M84" s="209">
        <v>3937146.15</v>
      </c>
      <c r="N84" s="208">
        <v>0</v>
      </c>
      <c r="O84" s="209">
        <v>0</v>
      </c>
      <c r="P84" s="236">
        <v>555</v>
      </c>
      <c r="Q84" s="237">
        <v>926650.94</v>
      </c>
      <c r="R84" s="236">
        <v>1290</v>
      </c>
      <c r="S84" s="237">
        <v>4250734.46</v>
      </c>
      <c r="T84" s="236">
        <v>1824</v>
      </c>
      <c r="U84" s="237">
        <v>5129257.99</v>
      </c>
      <c r="V84" s="236">
        <v>21</v>
      </c>
      <c r="W84" s="237">
        <v>48127.41</v>
      </c>
    </row>
    <row r="85" spans="1:23" x14ac:dyDescent="0.25">
      <c r="B85" s="205" t="s">
        <v>943</v>
      </c>
      <c r="C85" s="555" t="s">
        <v>2</v>
      </c>
      <c r="D85" s="333"/>
      <c r="E85" s="205" t="s">
        <v>1048</v>
      </c>
      <c r="F85" s="219">
        <v>1565</v>
      </c>
      <c r="G85" s="40">
        <v>3.5993560257589702E-3</v>
      </c>
      <c r="H85" s="41">
        <v>38295655.009999998</v>
      </c>
      <c r="I85" s="40">
        <v>5.9110034519243397E-3</v>
      </c>
      <c r="J85" s="208">
        <v>35</v>
      </c>
      <c r="K85" s="209">
        <v>542361.30000000005</v>
      </c>
      <c r="L85" s="208">
        <v>1530</v>
      </c>
      <c r="M85" s="209">
        <v>37753293.710000001</v>
      </c>
      <c r="N85" s="208">
        <v>0</v>
      </c>
      <c r="O85" s="209">
        <v>0</v>
      </c>
      <c r="P85" s="236">
        <v>1341</v>
      </c>
      <c r="Q85" s="237">
        <v>32234682.68</v>
      </c>
      <c r="R85" s="236">
        <v>224</v>
      </c>
      <c r="S85" s="237">
        <v>6060972.3300000001</v>
      </c>
      <c r="T85" s="236">
        <v>1431</v>
      </c>
      <c r="U85" s="237">
        <v>35074323.380000003</v>
      </c>
      <c r="V85" s="236">
        <v>134</v>
      </c>
      <c r="W85" s="237">
        <v>3221331.63</v>
      </c>
    </row>
    <row r="86" spans="1:23" x14ac:dyDescent="0.25">
      <c r="B86" s="89" t="s">
        <v>943</v>
      </c>
      <c r="C86" s="548" t="s">
        <v>2</v>
      </c>
      <c r="D86" s="333"/>
      <c r="E86" s="89" t="s">
        <v>1049</v>
      </c>
      <c r="F86" s="215">
        <v>12377</v>
      </c>
      <c r="G86" s="218">
        <v>2.84659613615455E-2</v>
      </c>
      <c r="H86" s="217">
        <v>90492712.359999999</v>
      </c>
      <c r="I86" s="218">
        <v>1.39677134388818E-2</v>
      </c>
      <c r="J86" s="208">
        <v>2278</v>
      </c>
      <c r="K86" s="209">
        <v>7296992.7999999998</v>
      </c>
      <c r="L86" s="208">
        <v>10099</v>
      </c>
      <c r="M86" s="209">
        <v>83195719.560000002</v>
      </c>
      <c r="N86" s="208">
        <v>0</v>
      </c>
      <c r="O86" s="209">
        <v>0</v>
      </c>
      <c r="P86" s="236">
        <v>6238</v>
      </c>
      <c r="Q86" s="237">
        <v>55748234.68</v>
      </c>
      <c r="R86" s="236">
        <v>6139</v>
      </c>
      <c r="S86" s="237">
        <v>34744477.68</v>
      </c>
      <c r="T86" s="236">
        <v>12323</v>
      </c>
      <c r="U86" s="237">
        <v>90176059.510000005</v>
      </c>
      <c r="V86" s="236">
        <v>54</v>
      </c>
      <c r="W86" s="237">
        <v>316652.84999999998</v>
      </c>
    </row>
    <row r="87" spans="1:23" x14ac:dyDescent="0.25">
      <c r="B87" s="205" t="s">
        <v>943</v>
      </c>
      <c r="C87" s="555" t="s">
        <v>2</v>
      </c>
      <c r="D87" s="333"/>
      <c r="E87" s="205" t="s">
        <v>1050</v>
      </c>
      <c r="F87" s="219">
        <v>5551</v>
      </c>
      <c r="G87" s="40">
        <v>1.2766789328426899E-2</v>
      </c>
      <c r="H87" s="41">
        <v>72211817.090000004</v>
      </c>
      <c r="I87" s="40">
        <v>1.11460242676946E-2</v>
      </c>
      <c r="J87" s="208">
        <v>249</v>
      </c>
      <c r="K87" s="209">
        <v>1530274.59</v>
      </c>
      <c r="L87" s="208">
        <v>5302</v>
      </c>
      <c r="M87" s="209">
        <v>70681542.5</v>
      </c>
      <c r="N87" s="208">
        <v>0</v>
      </c>
      <c r="O87" s="209">
        <v>0</v>
      </c>
      <c r="P87" s="236">
        <v>4376</v>
      </c>
      <c r="Q87" s="237">
        <v>57399386.399999999</v>
      </c>
      <c r="R87" s="236">
        <v>1175</v>
      </c>
      <c r="S87" s="237">
        <v>14812430.689999999</v>
      </c>
      <c r="T87" s="236">
        <v>5530</v>
      </c>
      <c r="U87" s="237">
        <v>71922187.799999997</v>
      </c>
      <c r="V87" s="236">
        <v>21</v>
      </c>
      <c r="W87" s="237">
        <v>289629.28999999998</v>
      </c>
    </row>
    <row r="88" spans="1:23" x14ac:dyDescent="0.25">
      <c r="B88" s="89" t="s">
        <v>943</v>
      </c>
      <c r="C88" s="548" t="s">
        <v>2</v>
      </c>
      <c r="D88" s="333"/>
      <c r="E88" s="89" t="s">
        <v>1051</v>
      </c>
      <c r="F88" s="215">
        <v>11574</v>
      </c>
      <c r="G88" s="218">
        <v>2.6619135234590599E-2</v>
      </c>
      <c r="H88" s="217">
        <v>155660372.16999999</v>
      </c>
      <c r="I88" s="218">
        <v>2.4026459319847999E-2</v>
      </c>
      <c r="J88" s="208">
        <v>1139</v>
      </c>
      <c r="K88" s="209">
        <v>6381696.9299999997</v>
      </c>
      <c r="L88" s="208">
        <v>10435</v>
      </c>
      <c r="M88" s="209">
        <v>149278675.24000001</v>
      </c>
      <c r="N88" s="208">
        <v>0</v>
      </c>
      <c r="O88" s="209">
        <v>0</v>
      </c>
      <c r="P88" s="236">
        <v>6673</v>
      </c>
      <c r="Q88" s="237">
        <v>96988772.090000004</v>
      </c>
      <c r="R88" s="236">
        <v>4901</v>
      </c>
      <c r="S88" s="237">
        <v>58671600.079999998</v>
      </c>
      <c r="T88" s="236">
        <v>11513</v>
      </c>
      <c r="U88" s="237">
        <v>154796291.81</v>
      </c>
      <c r="V88" s="236">
        <v>61</v>
      </c>
      <c r="W88" s="237">
        <v>864080.36</v>
      </c>
    </row>
    <row r="89" spans="1:23" x14ac:dyDescent="0.25">
      <c r="B89" s="205" t="s">
        <v>943</v>
      </c>
      <c r="C89" s="555" t="s">
        <v>2</v>
      </c>
      <c r="D89" s="333"/>
      <c r="E89" s="205" t="s">
        <v>1052</v>
      </c>
      <c r="F89" s="219">
        <v>9235</v>
      </c>
      <c r="G89" s="40">
        <v>2.1239650413983398E-2</v>
      </c>
      <c r="H89" s="41">
        <v>151767175.47999999</v>
      </c>
      <c r="I89" s="40">
        <v>2.34255373858165E-2</v>
      </c>
      <c r="J89" s="208">
        <v>1103</v>
      </c>
      <c r="K89" s="209">
        <v>8389847.2100000009</v>
      </c>
      <c r="L89" s="208">
        <v>8132</v>
      </c>
      <c r="M89" s="209">
        <v>143377328.27000001</v>
      </c>
      <c r="N89" s="208">
        <v>0</v>
      </c>
      <c r="O89" s="209">
        <v>0</v>
      </c>
      <c r="P89" s="236">
        <v>5349</v>
      </c>
      <c r="Q89" s="237">
        <v>95490438.969999999</v>
      </c>
      <c r="R89" s="236">
        <v>3886</v>
      </c>
      <c r="S89" s="237">
        <v>56276736.509999998</v>
      </c>
      <c r="T89" s="236">
        <v>9138</v>
      </c>
      <c r="U89" s="237">
        <v>150034662.43000001</v>
      </c>
      <c r="V89" s="236">
        <v>97</v>
      </c>
      <c r="W89" s="237">
        <v>1732513.05</v>
      </c>
    </row>
    <row r="90" spans="1:23" x14ac:dyDescent="0.25">
      <c r="B90" s="89" t="s">
        <v>943</v>
      </c>
      <c r="C90" s="548" t="s">
        <v>2</v>
      </c>
      <c r="D90" s="333"/>
      <c r="E90" s="89" t="s">
        <v>1053</v>
      </c>
      <c r="F90" s="215">
        <v>7740</v>
      </c>
      <c r="G90" s="218">
        <v>1.7801287948482101E-2</v>
      </c>
      <c r="H90" s="217">
        <v>73484578.689999998</v>
      </c>
      <c r="I90" s="218">
        <v>1.13424773172406E-2</v>
      </c>
      <c r="J90" s="208">
        <v>2309</v>
      </c>
      <c r="K90" s="209">
        <v>11467245.800000001</v>
      </c>
      <c r="L90" s="208">
        <v>5429</v>
      </c>
      <c r="M90" s="209">
        <v>61989978.079999998</v>
      </c>
      <c r="N90" s="208">
        <v>2</v>
      </c>
      <c r="O90" s="209">
        <v>27354.81</v>
      </c>
      <c r="P90" s="236">
        <v>2503</v>
      </c>
      <c r="Q90" s="237">
        <v>31504640.09</v>
      </c>
      <c r="R90" s="236">
        <v>5237</v>
      </c>
      <c r="S90" s="237">
        <v>41979938.600000001</v>
      </c>
      <c r="T90" s="236">
        <v>7570</v>
      </c>
      <c r="U90" s="237">
        <v>72220757.409999996</v>
      </c>
      <c r="V90" s="236">
        <v>170</v>
      </c>
      <c r="W90" s="237">
        <v>1263821.28</v>
      </c>
    </row>
    <row r="91" spans="1:23" x14ac:dyDescent="0.25">
      <c r="B91" s="205" t="s">
        <v>943</v>
      </c>
      <c r="C91" s="555" t="s">
        <v>2</v>
      </c>
      <c r="D91" s="333"/>
      <c r="E91" s="205" t="s">
        <v>1054</v>
      </c>
      <c r="F91" s="219">
        <v>121</v>
      </c>
      <c r="G91" s="40">
        <v>2.7828886844526201E-4</v>
      </c>
      <c r="H91" s="41">
        <v>333697.65999999997</v>
      </c>
      <c r="I91" s="40">
        <v>5.15068359489871E-5</v>
      </c>
      <c r="J91" s="208">
        <v>79</v>
      </c>
      <c r="K91" s="209">
        <v>177209.07</v>
      </c>
      <c r="L91" s="208">
        <v>42</v>
      </c>
      <c r="M91" s="209">
        <v>156488.59</v>
      </c>
      <c r="N91" s="208">
        <v>0</v>
      </c>
      <c r="O91" s="209">
        <v>0</v>
      </c>
      <c r="P91" s="236">
        <v>1</v>
      </c>
      <c r="Q91" s="237">
        <v>707.26</v>
      </c>
      <c r="R91" s="236">
        <v>120</v>
      </c>
      <c r="S91" s="237">
        <v>332990.40000000002</v>
      </c>
      <c r="T91" s="236">
        <v>121</v>
      </c>
      <c r="U91" s="237">
        <v>333697.65999999997</v>
      </c>
      <c r="V91" s="236">
        <v>0</v>
      </c>
      <c r="W91" s="237">
        <v>0</v>
      </c>
    </row>
    <row r="92" spans="1:23" x14ac:dyDescent="0.25">
      <c r="B92" s="89" t="s">
        <v>943</v>
      </c>
      <c r="C92" s="548" t="s">
        <v>2</v>
      </c>
      <c r="D92" s="333"/>
      <c r="E92" s="89" t="s">
        <v>1055</v>
      </c>
      <c r="F92" s="215">
        <v>427</v>
      </c>
      <c r="G92" s="218">
        <v>9.8206071757129696E-4</v>
      </c>
      <c r="H92" s="217">
        <v>1692276.6</v>
      </c>
      <c r="I92" s="218">
        <v>2.6120594677382398E-4</v>
      </c>
      <c r="J92" s="208">
        <v>216</v>
      </c>
      <c r="K92" s="209">
        <v>591410.31000000006</v>
      </c>
      <c r="L92" s="208">
        <v>211</v>
      </c>
      <c r="M92" s="209">
        <v>1100866.29</v>
      </c>
      <c r="N92" s="208">
        <v>0</v>
      </c>
      <c r="O92" s="209">
        <v>0</v>
      </c>
      <c r="P92" s="236">
        <v>7</v>
      </c>
      <c r="Q92" s="237">
        <v>0</v>
      </c>
      <c r="R92" s="236">
        <v>420</v>
      </c>
      <c r="S92" s="237">
        <v>1692276.6</v>
      </c>
      <c r="T92" s="236">
        <v>427</v>
      </c>
      <c r="U92" s="237">
        <v>1692276.6</v>
      </c>
      <c r="V92" s="236">
        <v>0</v>
      </c>
      <c r="W92" s="237">
        <v>0</v>
      </c>
    </row>
    <row r="93" spans="1:23" x14ac:dyDescent="0.25">
      <c r="B93" s="205" t="s">
        <v>943</v>
      </c>
      <c r="C93" s="555" t="s">
        <v>2</v>
      </c>
      <c r="D93" s="333"/>
      <c r="E93" s="205" t="s">
        <v>1056</v>
      </c>
      <c r="F93" s="219">
        <v>4</v>
      </c>
      <c r="G93" s="40">
        <v>9.1996320147194099E-6</v>
      </c>
      <c r="H93" s="41">
        <v>748.63</v>
      </c>
      <c r="I93" s="40">
        <v>1.15552391336787E-7</v>
      </c>
      <c r="J93" s="208">
        <v>3</v>
      </c>
      <c r="K93" s="209">
        <v>748.63</v>
      </c>
      <c r="L93" s="208">
        <v>1</v>
      </c>
      <c r="M93" s="209">
        <v>0</v>
      </c>
      <c r="N93" s="208">
        <v>0</v>
      </c>
      <c r="O93" s="209">
        <v>0</v>
      </c>
      <c r="P93" s="236">
        <v>0</v>
      </c>
      <c r="Q93" s="237">
        <v>0</v>
      </c>
      <c r="R93" s="236">
        <v>4</v>
      </c>
      <c r="S93" s="237">
        <v>748.63</v>
      </c>
      <c r="T93" s="236">
        <v>4</v>
      </c>
      <c r="U93" s="237">
        <v>748.63</v>
      </c>
      <c r="V93" s="236">
        <v>0</v>
      </c>
      <c r="W93" s="237">
        <v>0</v>
      </c>
    </row>
    <row r="94" spans="1:23" x14ac:dyDescent="0.25">
      <c r="B94" s="89" t="s">
        <v>943</v>
      </c>
      <c r="C94" s="548" t="s">
        <v>2</v>
      </c>
      <c r="D94" s="333"/>
      <c r="E94" s="89" t="s">
        <v>1057</v>
      </c>
      <c r="F94" s="215">
        <v>1693</v>
      </c>
      <c r="G94" s="218">
        <v>3.8937442502299901E-3</v>
      </c>
      <c r="H94" s="217">
        <v>16417423.5</v>
      </c>
      <c r="I94" s="218">
        <v>2.5340589410172802E-3</v>
      </c>
      <c r="J94" s="208">
        <v>175</v>
      </c>
      <c r="K94" s="209">
        <v>927884.76</v>
      </c>
      <c r="L94" s="208">
        <v>1516</v>
      </c>
      <c r="M94" s="209">
        <v>15466963.08</v>
      </c>
      <c r="N94" s="208">
        <v>2</v>
      </c>
      <c r="O94" s="209">
        <v>22575.66</v>
      </c>
      <c r="P94" s="236">
        <v>967</v>
      </c>
      <c r="Q94" s="237">
        <v>9554527.7599999998</v>
      </c>
      <c r="R94" s="236">
        <v>726</v>
      </c>
      <c r="S94" s="237">
        <v>6862895.7400000002</v>
      </c>
      <c r="T94" s="236">
        <v>1686</v>
      </c>
      <c r="U94" s="237">
        <v>16375055.25</v>
      </c>
      <c r="V94" s="236">
        <v>7</v>
      </c>
      <c r="W94" s="237">
        <v>42368.25</v>
      </c>
    </row>
    <row r="95" spans="1:23" x14ac:dyDescent="0.25">
      <c r="B95" s="205" t="s">
        <v>943</v>
      </c>
      <c r="C95" s="555" t="s">
        <v>2</v>
      </c>
      <c r="D95" s="333"/>
      <c r="E95" s="205" t="s">
        <v>1058</v>
      </c>
      <c r="F95" s="219">
        <v>2810</v>
      </c>
      <c r="G95" s="40">
        <v>6.46274149034039E-3</v>
      </c>
      <c r="H95" s="41">
        <v>30645453.079999998</v>
      </c>
      <c r="I95" s="40">
        <v>4.7301809799144001E-3</v>
      </c>
      <c r="J95" s="208">
        <v>914</v>
      </c>
      <c r="K95" s="209">
        <v>6065908.2699999996</v>
      </c>
      <c r="L95" s="208">
        <v>1896</v>
      </c>
      <c r="M95" s="209">
        <v>24579544.809999999</v>
      </c>
      <c r="N95" s="208">
        <v>0</v>
      </c>
      <c r="O95" s="209">
        <v>0</v>
      </c>
      <c r="P95" s="236">
        <v>825</v>
      </c>
      <c r="Q95" s="237">
        <v>11564609.33</v>
      </c>
      <c r="R95" s="236">
        <v>1985</v>
      </c>
      <c r="S95" s="237">
        <v>19080843.75</v>
      </c>
      <c r="T95" s="236">
        <v>2744</v>
      </c>
      <c r="U95" s="237">
        <v>30070290.460000001</v>
      </c>
      <c r="V95" s="236">
        <v>66</v>
      </c>
      <c r="W95" s="237">
        <v>575162.62</v>
      </c>
    </row>
    <row r="96" spans="1:23" x14ac:dyDescent="0.25">
      <c r="B96" s="89" t="s">
        <v>943</v>
      </c>
      <c r="C96" s="548" t="s">
        <v>2</v>
      </c>
      <c r="D96" s="333"/>
      <c r="E96" s="89" t="s">
        <v>1059</v>
      </c>
      <c r="F96" s="215">
        <v>158</v>
      </c>
      <c r="G96" s="218">
        <v>3.6338546458141699E-4</v>
      </c>
      <c r="H96" s="217">
        <v>427976.01</v>
      </c>
      <c r="I96" s="218">
        <v>6.6058869388452E-5</v>
      </c>
      <c r="J96" s="208">
        <v>117</v>
      </c>
      <c r="K96" s="209">
        <v>256477.31</v>
      </c>
      <c r="L96" s="208">
        <v>41</v>
      </c>
      <c r="M96" s="209">
        <v>171498.7</v>
      </c>
      <c r="N96" s="208">
        <v>0</v>
      </c>
      <c r="O96" s="209">
        <v>0</v>
      </c>
      <c r="P96" s="236">
        <v>0</v>
      </c>
      <c r="Q96" s="237">
        <v>0</v>
      </c>
      <c r="R96" s="236">
        <v>158</v>
      </c>
      <c r="S96" s="237">
        <v>427976.01</v>
      </c>
      <c r="T96" s="236">
        <v>158</v>
      </c>
      <c r="U96" s="237">
        <v>427976.01</v>
      </c>
      <c r="V96" s="236">
        <v>0</v>
      </c>
      <c r="W96" s="237">
        <v>0</v>
      </c>
    </row>
    <row r="97" spans="1:23" x14ac:dyDescent="0.25">
      <c r="B97" s="205" t="s">
        <v>943</v>
      </c>
      <c r="C97" s="555" t="s">
        <v>2</v>
      </c>
      <c r="D97" s="333"/>
      <c r="E97" s="205" t="s">
        <v>1060</v>
      </c>
      <c r="F97" s="219">
        <v>668</v>
      </c>
      <c r="G97" s="40">
        <v>1.53633854645814E-3</v>
      </c>
      <c r="H97" s="41">
        <v>2722019.12</v>
      </c>
      <c r="I97" s="40">
        <v>4.2014856281535299E-4</v>
      </c>
      <c r="J97" s="208">
        <v>378</v>
      </c>
      <c r="K97" s="209">
        <v>1057421.97</v>
      </c>
      <c r="L97" s="208">
        <v>290</v>
      </c>
      <c r="M97" s="209">
        <v>1664597.15</v>
      </c>
      <c r="N97" s="208">
        <v>0</v>
      </c>
      <c r="O97" s="209">
        <v>0</v>
      </c>
      <c r="P97" s="236">
        <v>0</v>
      </c>
      <c r="Q97" s="237">
        <v>0</v>
      </c>
      <c r="R97" s="236">
        <v>668</v>
      </c>
      <c r="S97" s="237">
        <v>2722019.12</v>
      </c>
      <c r="T97" s="236">
        <v>665</v>
      </c>
      <c r="U97" s="237">
        <v>2710858.39</v>
      </c>
      <c r="V97" s="236">
        <v>3</v>
      </c>
      <c r="W97" s="237">
        <v>11160.73</v>
      </c>
    </row>
    <row r="98" spans="1:23" x14ac:dyDescent="0.25">
      <c r="A98" s="189" t="s">
        <v>2</v>
      </c>
      <c r="B98" s="210" t="s">
        <v>1061</v>
      </c>
      <c r="C98" s="542" t="s">
        <v>2</v>
      </c>
      <c r="D98" s="378"/>
      <c r="E98" s="210" t="s">
        <v>2</v>
      </c>
      <c r="F98" s="221">
        <v>55768</v>
      </c>
      <c r="G98" s="222">
        <v>0.12826126954921799</v>
      </c>
      <c r="H98" s="223">
        <v>639329290.79999995</v>
      </c>
      <c r="I98" s="222">
        <v>9.8681629648280603E-2</v>
      </c>
      <c r="J98" s="213">
        <v>9595</v>
      </c>
      <c r="K98" s="214">
        <v>45925718.200000003</v>
      </c>
      <c r="L98" s="213">
        <v>46169</v>
      </c>
      <c r="M98" s="214">
        <v>593353642.13</v>
      </c>
      <c r="N98" s="213">
        <v>4</v>
      </c>
      <c r="O98" s="214">
        <v>49930.47</v>
      </c>
      <c r="P98" s="239">
        <v>28835</v>
      </c>
      <c r="Q98" s="240">
        <v>391412650.19999999</v>
      </c>
      <c r="R98" s="239">
        <v>26933</v>
      </c>
      <c r="S98" s="240">
        <v>247916640.59999999</v>
      </c>
      <c r="T98" s="239">
        <v>55134</v>
      </c>
      <c r="U98" s="240">
        <v>630964443.33000004</v>
      </c>
      <c r="V98" s="239">
        <v>634</v>
      </c>
      <c r="W98" s="240">
        <v>8364847.4699999997</v>
      </c>
    </row>
    <row r="99" spans="1:23" x14ac:dyDescent="0.25">
      <c r="B99" s="89" t="s">
        <v>944</v>
      </c>
      <c r="C99" s="548" t="s">
        <v>2</v>
      </c>
      <c r="D99" s="333"/>
      <c r="E99" s="89" t="s">
        <v>1062</v>
      </c>
      <c r="F99" s="215">
        <v>813</v>
      </c>
      <c r="G99" s="218">
        <v>1.8698252069917201E-3</v>
      </c>
      <c r="H99" s="217">
        <v>8537846.5399999991</v>
      </c>
      <c r="I99" s="218">
        <v>1.3178320192398299E-3</v>
      </c>
      <c r="J99" s="208">
        <v>656</v>
      </c>
      <c r="K99" s="209">
        <v>5527846.2999999998</v>
      </c>
      <c r="L99" s="208">
        <v>107</v>
      </c>
      <c r="M99" s="209">
        <v>1886674.52</v>
      </c>
      <c r="N99" s="208">
        <v>50</v>
      </c>
      <c r="O99" s="209">
        <v>1123325.72</v>
      </c>
      <c r="P99" s="236">
        <v>207</v>
      </c>
      <c r="Q99" s="237">
        <v>1677073.49</v>
      </c>
      <c r="R99" s="236">
        <v>606</v>
      </c>
      <c r="S99" s="237">
        <v>6860773.0499999998</v>
      </c>
      <c r="T99" s="236">
        <v>209</v>
      </c>
      <c r="U99" s="237">
        <v>2264230.39</v>
      </c>
      <c r="V99" s="236">
        <v>604</v>
      </c>
      <c r="W99" s="237">
        <v>6273616.1500000004</v>
      </c>
    </row>
    <row r="100" spans="1:23" x14ac:dyDescent="0.25">
      <c r="B100" s="205" t="s">
        <v>944</v>
      </c>
      <c r="C100" s="555" t="s">
        <v>2</v>
      </c>
      <c r="D100" s="333"/>
      <c r="E100" s="205" t="s">
        <v>1063</v>
      </c>
      <c r="F100" s="219">
        <v>1538</v>
      </c>
      <c r="G100" s="40">
        <v>3.5372585096596098E-3</v>
      </c>
      <c r="H100" s="41">
        <v>26061050.149999999</v>
      </c>
      <c r="I100" s="40">
        <v>4.0225701155182699E-3</v>
      </c>
      <c r="J100" s="208">
        <v>226</v>
      </c>
      <c r="K100" s="209">
        <v>2328757.19</v>
      </c>
      <c r="L100" s="208">
        <v>1312</v>
      </c>
      <c r="M100" s="209">
        <v>23732292.960000001</v>
      </c>
      <c r="N100" s="208">
        <v>0</v>
      </c>
      <c r="O100" s="209">
        <v>0</v>
      </c>
      <c r="P100" s="236">
        <v>438</v>
      </c>
      <c r="Q100" s="237">
        <v>8773764.6300000008</v>
      </c>
      <c r="R100" s="236">
        <v>1100</v>
      </c>
      <c r="S100" s="237">
        <v>17287285.52</v>
      </c>
      <c r="T100" s="236">
        <v>1503</v>
      </c>
      <c r="U100" s="237">
        <v>25425699.399999999</v>
      </c>
      <c r="V100" s="236">
        <v>35</v>
      </c>
      <c r="W100" s="237">
        <v>635350.75</v>
      </c>
    </row>
    <row r="101" spans="1:23" x14ac:dyDescent="0.25">
      <c r="B101" s="89" t="s">
        <v>944</v>
      </c>
      <c r="C101" s="548" t="s">
        <v>2</v>
      </c>
      <c r="D101" s="333"/>
      <c r="E101" s="89" t="s">
        <v>1064</v>
      </c>
      <c r="F101" s="215">
        <v>279</v>
      </c>
      <c r="G101" s="218">
        <v>6.41674333026679E-4</v>
      </c>
      <c r="H101" s="217">
        <v>1328660.6599999999</v>
      </c>
      <c r="I101" s="218">
        <v>2.0508117032194001E-4</v>
      </c>
      <c r="J101" s="208">
        <v>174</v>
      </c>
      <c r="K101" s="209">
        <v>514565.57</v>
      </c>
      <c r="L101" s="208">
        <v>105</v>
      </c>
      <c r="M101" s="209">
        <v>814095.09</v>
      </c>
      <c r="N101" s="208">
        <v>0</v>
      </c>
      <c r="O101" s="209">
        <v>0</v>
      </c>
      <c r="P101" s="236">
        <v>0</v>
      </c>
      <c r="Q101" s="237">
        <v>0</v>
      </c>
      <c r="R101" s="236">
        <v>279</v>
      </c>
      <c r="S101" s="237">
        <v>1328660.6599999999</v>
      </c>
      <c r="T101" s="236">
        <v>279</v>
      </c>
      <c r="U101" s="237">
        <v>1328660.6599999999</v>
      </c>
      <c r="V101" s="236">
        <v>0</v>
      </c>
      <c r="W101" s="237">
        <v>0</v>
      </c>
    </row>
    <row r="102" spans="1:23" x14ac:dyDescent="0.25">
      <c r="B102" s="205" t="s">
        <v>944</v>
      </c>
      <c r="C102" s="555" t="s">
        <v>2</v>
      </c>
      <c r="D102" s="333"/>
      <c r="E102" s="205" t="s">
        <v>1065</v>
      </c>
      <c r="F102" s="219">
        <v>1299</v>
      </c>
      <c r="G102" s="40">
        <v>2.9875804967801302E-3</v>
      </c>
      <c r="H102" s="41">
        <v>9537604.3599999994</v>
      </c>
      <c r="I102" s="40">
        <v>1.4721464427316199E-3</v>
      </c>
      <c r="J102" s="208">
        <v>1022</v>
      </c>
      <c r="K102" s="209">
        <v>6140975.5300000003</v>
      </c>
      <c r="L102" s="208">
        <v>175</v>
      </c>
      <c r="M102" s="209">
        <v>1905898</v>
      </c>
      <c r="N102" s="208">
        <v>102</v>
      </c>
      <c r="O102" s="209">
        <v>1490730.83</v>
      </c>
      <c r="P102" s="236">
        <v>423</v>
      </c>
      <c r="Q102" s="237">
        <v>3408794.99</v>
      </c>
      <c r="R102" s="236">
        <v>876</v>
      </c>
      <c r="S102" s="237">
        <v>6128809.3700000001</v>
      </c>
      <c r="T102" s="236">
        <v>519</v>
      </c>
      <c r="U102" s="237">
        <v>4029757.56</v>
      </c>
      <c r="V102" s="236">
        <v>780</v>
      </c>
      <c r="W102" s="237">
        <v>5507846.7999999998</v>
      </c>
    </row>
    <row r="103" spans="1:23" x14ac:dyDescent="0.25">
      <c r="B103" s="89" t="s">
        <v>944</v>
      </c>
      <c r="C103" s="548" t="s">
        <v>2</v>
      </c>
      <c r="D103" s="333"/>
      <c r="E103" s="89" t="s">
        <v>1066</v>
      </c>
      <c r="F103" s="215">
        <v>3</v>
      </c>
      <c r="G103" s="218">
        <v>6.89972401103956E-6</v>
      </c>
      <c r="H103" s="217">
        <v>63324.98</v>
      </c>
      <c r="I103" s="218">
        <v>9.7743249273395798E-6</v>
      </c>
      <c r="J103" s="208">
        <v>1</v>
      </c>
      <c r="K103" s="209">
        <v>14422.82</v>
      </c>
      <c r="L103" s="208">
        <v>2</v>
      </c>
      <c r="M103" s="209">
        <v>48902.16</v>
      </c>
      <c r="N103" s="208">
        <v>0</v>
      </c>
      <c r="O103" s="209">
        <v>0</v>
      </c>
      <c r="P103" s="236">
        <v>2</v>
      </c>
      <c r="Q103" s="237">
        <v>37566.230000000003</v>
      </c>
      <c r="R103" s="236">
        <v>1</v>
      </c>
      <c r="S103" s="237">
        <v>25758.75</v>
      </c>
      <c r="T103" s="236">
        <v>2</v>
      </c>
      <c r="U103" s="237">
        <v>48902.16</v>
      </c>
      <c r="V103" s="236">
        <v>1</v>
      </c>
      <c r="W103" s="237">
        <v>14422.82</v>
      </c>
    </row>
    <row r="104" spans="1:23" x14ac:dyDescent="0.25">
      <c r="B104" s="205" t="s">
        <v>944</v>
      </c>
      <c r="C104" s="555" t="s">
        <v>2</v>
      </c>
      <c r="D104" s="333"/>
      <c r="E104" s="205" t="s">
        <v>1067</v>
      </c>
      <c r="F104" s="219">
        <v>8</v>
      </c>
      <c r="G104" s="40">
        <v>1.83992640294388E-5</v>
      </c>
      <c r="H104" s="41">
        <v>115456.05</v>
      </c>
      <c r="I104" s="40">
        <v>1.78208496477562E-5</v>
      </c>
      <c r="J104" s="208">
        <v>4</v>
      </c>
      <c r="K104" s="209">
        <v>36044.559999999998</v>
      </c>
      <c r="L104" s="208">
        <v>4</v>
      </c>
      <c r="M104" s="209">
        <v>79411.490000000005</v>
      </c>
      <c r="N104" s="208">
        <v>0</v>
      </c>
      <c r="O104" s="209">
        <v>0</v>
      </c>
      <c r="P104" s="236">
        <v>2</v>
      </c>
      <c r="Q104" s="237">
        <v>28664.47</v>
      </c>
      <c r="R104" s="236">
        <v>6</v>
      </c>
      <c r="S104" s="237">
        <v>86791.58</v>
      </c>
      <c r="T104" s="236">
        <v>6</v>
      </c>
      <c r="U104" s="237">
        <v>89810.96</v>
      </c>
      <c r="V104" s="236">
        <v>2</v>
      </c>
      <c r="W104" s="237">
        <v>25645.09</v>
      </c>
    </row>
    <row r="105" spans="1:23" x14ac:dyDescent="0.25">
      <c r="B105" s="89" t="s">
        <v>944</v>
      </c>
      <c r="C105" s="548" t="s">
        <v>2</v>
      </c>
      <c r="D105" s="333"/>
      <c r="E105" s="89" t="s">
        <v>1068</v>
      </c>
      <c r="F105" s="215">
        <v>466</v>
      </c>
      <c r="G105" s="218">
        <v>1.0717571297148101E-3</v>
      </c>
      <c r="H105" s="217">
        <v>4249510.17</v>
      </c>
      <c r="I105" s="218">
        <v>6.5591956260569004E-4</v>
      </c>
      <c r="J105" s="208">
        <v>346</v>
      </c>
      <c r="K105" s="209">
        <v>2437606.4900000002</v>
      </c>
      <c r="L105" s="208">
        <v>82</v>
      </c>
      <c r="M105" s="209">
        <v>1172333.1499999999</v>
      </c>
      <c r="N105" s="208">
        <v>38</v>
      </c>
      <c r="O105" s="209">
        <v>639570.53</v>
      </c>
      <c r="P105" s="236">
        <v>162</v>
      </c>
      <c r="Q105" s="237">
        <v>1667064.28</v>
      </c>
      <c r="R105" s="236">
        <v>304</v>
      </c>
      <c r="S105" s="237">
        <v>2582445.89</v>
      </c>
      <c r="T105" s="236">
        <v>154</v>
      </c>
      <c r="U105" s="237">
        <v>1648386.89</v>
      </c>
      <c r="V105" s="236">
        <v>312</v>
      </c>
      <c r="W105" s="237">
        <v>2601123.2799999998</v>
      </c>
    </row>
    <row r="106" spans="1:23" x14ac:dyDescent="0.25">
      <c r="B106" s="205" t="s">
        <v>944</v>
      </c>
      <c r="C106" s="555" t="s">
        <v>2</v>
      </c>
      <c r="D106" s="333"/>
      <c r="E106" s="205" t="s">
        <v>1069</v>
      </c>
      <c r="F106" s="219">
        <v>130</v>
      </c>
      <c r="G106" s="40">
        <v>2.9898804047838099E-4</v>
      </c>
      <c r="H106" s="41">
        <v>869840.74</v>
      </c>
      <c r="I106" s="40">
        <v>1.3426148776987399E-4</v>
      </c>
      <c r="J106" s="208">
        <v>98</v>
      </c>
      <c r="K106" s="209">
        <v>551720.09</v>
      </c>
      <c r="L106" s="208">
        <v>30</v>
      </c>
      <c r="M106" s="209">
        <v>292922.59999999998</v>
      </c>
      <c r="N106" s="208">
        <v>2</v>
      </c>
      <c r="O106" s="209">
        <v>25198.05</v>
      </c>
      <c r="P106" s="236">
        <v>6</v>
      </c>
      <c r="Q106" s="237">
        <v>39842.58</v>
      </c>
      <c r="R106" s="236">
        <v>124</v>
      </c>
      <c r="S106" s="237">
        <v>829998.16</v>
      </c>
      <c r="T106" s="236">
        <v>93</v>
      </c>
      <c r="U106" s="237">
        <v>633179.77</v>
      </c>
      <c r="V106" s="236">
        <v>37</v>
      </c>
      <c r="W106" s="237">
        <v>236660.97</v>
      </c>
    </row>
    <row r="107" spans="1:23" x14ac:dyDescent="0.25">
      <c r="B107" s="89" t="s">
        <v>944</v>
      </c>
      <c r="C107" s="548" t="s">
        <v>2</v>
      </c>
      <c r="D107" s="333"/>
      <c r="E107" s="89" t="s">
        <v>1070</v>
      </c>
      <c r="F107" s="215">
        <v>7</v>
      </c>
      <c r="G107" s="218">
        <v>1.6099356025759E-5</v>
      </c>
      <c r="H107" s="217">
        <v>35920.71</v>
      </c>
      <c r="I107" s="218">
        <v>5.5444264042521002E-6</v>
      </c>
      <c r="J107" s="208">
        <v>6</v>
      </c>
      <c r="K107" s="209">
        <v>24926.77</v>
      </c>
      <c r="L107" s="208">
        <v>1</v>
      </c>
      <c r="M107" s="209">
        <v>10993.94</v>
      </c>
      <c r="N107" s="208">
        <v>0</v>
      </c>
      <c r="O107" s="209">
        <v>0</v>
      </c>
      <c r="P107" s="236">
        <v>0</v>
      </c>
      <c r="Q107" s="237">
        <v>0</v>
      </c>
      <c r="R107" s="236">
        <v>7</v>
      </c>
      <c r="S107" s="237">
        <v>35920.71</v>
      </c>
      <c r="T107" s="236">
        <v>3</v>
      </c>
      <c r="U107" s="237">
        <v>19659.740000000002</v>
      </c>
      <c r="V107" s="236">
        <v>4</v>
      </c>
      <c r="W107" s="237">
        <v>16260.97</v>
      </c>
    </row>
    <row r="108" spans="1:23" x14ac:dyDescent="0.25">
      <c r="B108" s="205" t="s">
        <v>944</v>
      </c>
      <c r="C108" s="555" t="s">
        <v>2</v>
      </c>
      <c r="D108" s="333"/>
      <c r="E108" s="205" t="s">
        <v>1071</v>
      </c>
      <c r="F108" s="219">
        <v>771</v>
      </c>
      <c r="G108" s="40">
        <v>1.77322907083717E-3</v>
      </c>
      <c r="H108" s="41">
        <v>22718526.210000001</v>
      </c>
      <c r="I108" s="40">
        <v>3.5066455140897101E-3</v>
      </c>
      <c r="J108" s="208">
        <v>217</v>
      </c>
      <c r="K108" s="209">
        <v>2895400.7</v>
      </c>
      <c r="L108" s="208">
        <v>543</v>
      </c>
      <c r="M108" s="209">
        <v>19461609.710000001</v>
      </c>
      <c r="N108" s="208">
        <v>11</v>
      </c>
      <c r="O108" s="209">
        <v>361515.8</v>
      </c>
      <c r="P108" s="236">
        <v>598</v>
      </c>
      <c r="Q108" s="237">
        <v>18872156.32</v>
      </c>
      <c r="R108" s="236">
        <v>173</v>
      </c>
      <c r="S108" s="237">
        <v>3846369.89</v>
      </c>
      <c r="T108" s="236">
        <v>707</v>
      </c>
      <c r="U108" s="237">
        <v>20986137.890000001</v>
      </c>
      <c r="V108" s="236">
        <v>64</v>
      </c>
      <c r="W108" s="237">
        <v>1732388.32</v>
      </c>
    </row>
    <row r="109" spans="1:23" x14ac:dyDescent="0.25">
      <c r="B109" s="89" t="s">
        <v>944</v>
      </c>
      <c r="C109" s="548" t="s">
        <v>2</v>
      </c>
      <c r="D109" s="333"/>
      <c r="E109" s="89" t="s">
        <v>1072</v>
      </c>
      <c r="F109" s="215">
        <v>369</v>
      </c>
      <c r="G109" s="218">
        <v>8.4866605335786596E-4</v>
      </c>
      <c r="H109" s="217">
        <v>8015739.4299999997</v>
      </c>
      <c r="I109" s="218">
        <v>1.23724384471512E-3</v>
      </c>
      <c r="J109" s="208">
        <v>132</v>
      </c>
      <c r="K109" s="209">
        <v>1683928.68</v>
      </c>
      <c r="L109" s="208">
        <v>224</v>
      </c>
      <c r="M109" s="209">
        <v>5950214.8700000001</v>
      </c>
      <c r="N109" s="208">
        <v>13</v>
      </c>
      <c r="O109" s="209">
        <v>381595.88</v>
      </c>
      <c r="P109" s="236">
        <v>122</v>
      </c>
      <c r="Q109" s="237">
        <v>3254112.17</v>
      </c>
      <c r="R109" s="236">
        <v>247</v>
      </c>
      <c r="S109" s="237">
        <v>4761627.26</v>
      </c>
      <c r="T109" s="236">
        <v>304</v>
      </c>
      <c r="U109" s="237">
        <v>6844485.1799999997</v>
      </c>
      <c r="V109" s="236">
        <v>65</v>
      </c>
      <c r="W109" s="237">
        <v>1171254.25</v>
      </c>
    </row>
    <row r="110" spans="1:23" x14ac:dyDescent="0.25">
      <c r="B110" s="205" t="s">
        <v>944</v>
      </c>
      <c r="C110" s="555" t="s">
        <v>2</v>
      </c>
      <c r="D110" s="333"/>
      <c r="E110" s="205" t="s">
        <v>1073</v>
      </c>
      <c r="F110" s="219">
        <v>110</v>
      </c>
      <c r="G110" s="40">
        <v>2.5298988040478397E-4</v>
      </c>
      <c r="H110" s="41">
        <v>396610.56</v>
      </c>
      <c r="I110" s="40">
        <v>6.1217555584764698E-5</v>
      </c>
      <c r="J110" s="208">
        <v>78</v>
      </c>
      <c r="K110" s="209">
        <v>244695.04000000001</v>
      </c>
      <c r="L110" s="208">
        <v>32</v>
      </c>
      <c r="M110" s="209">
        <v>151915.51999999999</v>
      </c>
      <c r="N110" s="208">
        <v>0</v>
      </c>
      <c r="O110" s="209">
        <v>0</v>
      </c>
      <c r="P110" s="236">
        <v>0</v>
      </c>
      <c r="Q110" s="237">
        <v>0</v>
      </c>
      <c r="R110" s="236">
        <v>110</v>
      </c>
      <c r="S110" s="237">
        <v>396610.56</v>
      </c>
      <c r="T110" s="236">
        <v>110</v>
      </c>
      <c r="U110" s="237">
        <v>396610.56</v>
      </c>
      <c r="V110" s="236">
        <v>0</v>
      </c>
      <c r="W110" s="237">
        <v>0</v>
      </c>
    </row>
    <row r="111" spans="1:23" x14ac:dyDescent="0.25">
      <c r="B111" s="89" t="s">
        <v>944</v>
      </c>
      <c r="C111" s="548" t="s">
        <v>2</v>
      </c>
      <c r="D111" s="333"/>
      <c r="E111" s="89" t="s">
        <v>1074</v>
      </c>
      <c r="F111" s="215">
        <v>1</v>
      </c>
      <c r="G111" s="218">
        <v>2.2999080036798499E-6</v>
      </c>
      <c r="H111" s="217">
        <v>0</v>
      </c>
      <c r="I111" s="218">
        <v>0</v>
      </c>
      <c r="J111" s="208">
        <v>0</v>
      </c>
      <c r="K111" s="209">
        <v>0</v>
      </c>
      <c r="L111" s="208">
        <v>0</v>
      </c>
      <c r="M111" s="209">
        <v>0</v>
      </c>
      <c r="N111" s="208">
        <v>1</v>
      </c>
      <c r="O111" s="209">
        <v>0</v>
      </c>
      <c r="P111" s="236">
        <v>0</v>
      </c>
      <c r="Q111" s="237">
        <v>0</v>
      </c>
      <c r="R111" s="236">
        <v>1</v>
      </c>
      <c r="S111" s="237">
        <v>0</v>
      </c>
      <c r="T111" s="236">
        <v>0</v>
      </c>
      <c r="U111" s="237">
        <v>0</v>
      </c>
      <c r="V111" s="236">
        <v>1</v>
      </c>
      <c r="W111" s="237">
        <v>0</v>
      </c>
    </row>
    <row r="112" spans="1:23" x14ac:dyDescent="0.25">
      <c r="B112" s="205" t="s">
        <v>944</v>
      </c>
      <c r="C112" s="555" t="s">
        <v>2</v>
      </c>
      <c r="D112" s="333"/>
      <c r="E112" s="205" t="s">
        <v>1075</v>
      </c>
      <c r="F112" s="219">
        <v>2166</v>
      </c>
      <c r="G112" s="40">
        <v>4.9816007359705598E-3</v>
      </c>
      <c r="H112" s="41">
        <v>25958627.93</v>
      </c>
      <c r="I112" s="40">
        <v>4.0067610610494096E-3</v>
      </c>
      <c r="J112" s="208">
        <v>1912</v>
      </c>
      <c r="K112" s="209">
        <v>20275576.329999998</v>
      </c>
      <c r="L112" s="208">
        <v>14</v>
      </c>
      <c r="M112" s="209">
        <v>308007.65999999997</v>
      </c>
      <c r="N112" s="208">
        <v>240</v>
      </c>
      <c r="O112" s="209">
        <v>5375043.9400000004</v>
      </c>
      <c r="P112" s="236">
        <v>1015</v>
      </c>
      <c r="Q112" s="237">
        <v>12003420</v>
      </c>
      <c r="R112" s="236">
        <v>1151</v>
      </c>
      <c r="S112" s="237">
        <v>13955207.93</v>
      </c>
      <c r="T112" s="236">
        <v>338</v>
      </c>
      <c r="U112" s="237">
        <v>4512141.04</v>
      </c>
      <c r="V112" s="236">
        <v>1828</v>
      </c>
      <c r="W112" s="237">
        <v>21446486.890000001</v>
      </c>
    </row>
    <row r="113" spans="2:23" x14ac:dyDescent="0.25">
      <c r="B113" s="89" t="s">
        <v>944</v>
      </c>
      <c r="C113" s="548" t="s">
        <v>2</v>
      </c>
      <c r="D113" s="333"/>
      <c r="E113" s="89" t="s">
        <v>1076</v>
      </c>
      <c r="F113" s="215">
        <v>2</v>
      </c>
      <c r="G113" s="218">
        <v>4.59981600735971E-6</v>
      </c>
      <c r="H113" s="217">
        <v>9509.7099999999991</v>
      </c>
      <c r="I113" s="218">
        <v>1.4678408979326999E-6</v>
      </c>
      <c r="J113" s="208">
        <v>2</v>
      </c>
      <c r="K113" s="209">
        <v>9509.7099999999991</v>
      </c>
      <c r="L113" s="208">
        <v>0</v>
      </c>
      <c r="M113" s="209">
        <v>0</v>
      </c>
      <c r="N113" s="208">
        <v>0</v>
      </c>
      <c r="O113" s="209">
        <v>0</v>
      </c>
      <c r="P113" s="236">
        <v>0</v>
      </c>
      <c r="Q113" s="237">
        <v>0</v>
      </c>
      <c r="R113" s="236">
        <v>2</v>
      </c>
      <c r="S113" s="237">
        <v>9509.7099999999991</v>
      </c>
      <c r="T113" s="236">
        <v>2</v>
      </c>
      <c r="U113" s="237">
        <v>9509.7099999999991</v>
      </c>
      <c r="V113" s="236">
        <v>0</v>
      </c>
      <c r="W113" s="237">
        <v>0</v>
      </c>
    </row>
    <row r="114" spans="2:23" x14ac:dyDescent="0.25">
      <c r="B114" s="205" t="s">
        <v>944</v>
      </c>
      <c r="C114" s="555" t="s">
        <v>2</v>
      </c>
      <c r="D114" s="333"/>
      <c r="E114" s="205" t="s">
        <v>1077</v>
      </c>
      <c r="F114" s="219">
        <v>36936</v>
      </c>
      <c r="G114" s="40">
        <v>8.4949402023918999E-2</v>
      </c>
      <c r="H114" s="41">
        <v>434057659.56999999</v>
      </c>
      <c r="I114" s="40">
        <v>6.6997582973381598E-2</v>
      </c>
      <c r="J114" s="208">
        <v>5658</v>
      </c>
      <c r="K114" s="209">
        <v>33800914.32</v>
      </c>
      <c r="L114" s="208">
        <v>31278</v>
      </c>
      <c r="M114" s="209">
        <v>400256745.25</v>
      </c>
      <c r="N114" s="208">
        <v>0</v>
      </c>
      <c r="O114" s="209">
        <v>0</v>
      </c>
      <c r="P114" s="236">
        <v>15513</v>
      </c>
      <c r="Q114" s="237">
        <v>207466116.06999999</v>
      </c>
      <c r="R114" s="236">
        <v>21423</v>
      </c>
      <c r="S114" s="237">
        <v>226591543.5</v>
      </c>
      <c r="T114" s="236">
        <v>36559</v>
      </c>
      <c r="U114" s="237">
        <v>429397243.44</v>
      </c>
      <c r="V114" s="236">
        <v>377</v>
      </c>
      <c r="W114" s="237">
        <v>4660416.13</v>
      </c>
    </row>
    <row r="115" spans="2:23" x14ac:dyDescent="0.25">
      <c r="B115" s="89" t="s">
        <v>944</v>
      </c>
      <c r="C115" s="548" t="s">
        <v>2</v>
      </c>
      <c r="D115" s="333"/>
      <c r="E115" s="89" t="s">
        <v>1078</v>
      </c>
      <c r="F115" s="215">
        <v>10</v>
      </c>
      <c r="G115" s="218">
        <v>2.2999080036798499E-5</v>
      </c>
      <c r="H115" s="217">
        <v>91565.5</v>
      </c>
      <c r="I115" s="218">
        <v>1.41333001468664E-5</v>
      </c>
      <c r="J115" s="208">
        <v>4</v>
      </c>
      <c r="K115" s="209">
        <v>6830.8</v>
      </c>
      <c r="L115" s="208">
        <v>6</v>
      </c>
      <c r="M115" s="209">
        <v>84734.7</v>
      </c>
      <c r="N115" s="208">
        <v>0</v>
      </c>
      <c r="O115" s="209">
        <v>0</v>
      </c>
      <c r="P115" s="236">
        <v>1</v>
      </c>
      <c r="Q115" s="237">
        <v>23919.94</v>
      </c>
      <c r="R115" s="236">
        <v>9</v>
      </c>
      <c r="S115" s="237">
        <v>67645.56</v>
      </c>
      <c r="T115" s="236">
        <v>10</v>
      </c>
      <c r="U115" s="237">
        <v>91565.5</v>
      </c>
      <c r="V115" s="236">
        <v>0</v>
      </c>
      <c r="W115" s="237">
        <v>0</v>
      </c>
    </row>
    <row r="116" spans="2:23" x14ac:dyDescent="0.25">
      <c r="B116" s="205" t="s">
        <v>944</v>
      </c>
      <c r="C116" s="555" t="s">
        <v>2</v>
      </c>
      <c r="D116" s="333"/>
      <c r="E116" s="205" t="s">
        <v>1079</v>
      </c>
      <c r="F116" s="219">
        <v>432</v>
      </c>
      <c r="G116" s="40">
        <v>9.9356025758969599E-4</v>
      </c>
      <c r="H116" s="41">
        <v>2701504.56</v>
      </c>
      <c r="I116" s="40">
        <v>4.16982103462639E-4</v>
      </c>
      <c r="J116" s="208">
        <v>155</v>
      </c>
      <c r="K116" s="209">
        <v>576524.13</v>
      </c>
      <c r="L116" s="208">
        <v>277</v>
      </c>
      <c r="M116" s="209">
        <v>2124980.4300000002</v>
      </c>
      <c r="N116" s="208">
        <v>0</v>
      </c>
      <c r="O116" s="209">
        <v>0</v>
      </c>
      <c r="P116" s="236">
        <v>105</v>
      </c>
      <c r="Q116" s="237">
        <v>693138.88</v>
      </c>
      <c r="R116" s="236">
        <v>327</v>
      </c>
      <c r="S116" s="237">
        <v>2008365.68</v>
      </c>
      <c r="T116" s="236">
        <v>430</v>
      </c>
      <c r="U116" s="237">
        <v>2698170.1</v>
      </c>
      <c r="V116" s="236">
        <v>2</v>
      </c>
      <c r="W116" s="237">
        <v>3334.46</v>
      </c>
    </row>
    <row r="117" spans="2:23" x14ac:dyDescent="0.25">
      <c r="B117" s="89" t="s">
        <v>944</v>
      </c>
      <c r="C117" s="548" t="s">
        <v>2</v>
      </c>
      <c r="D117" s="333"/>
      <c r="E117" s="89" t="s">
        <v>1080</v>
      </c>
      <c r="F117" s="215">
        <v>44</v>
      </c>
      <c r="G117" s="218">
        <v>1.0119595216191399E-4</v>
      </c>
      <c r="H117" s="217">
        <v>1424720.09</v>
      </c>
      <c r="I117" s="218">
        <v>2.1990811667320701E-4</v>
      </c>
      <c r="J117" s="208">
        <v>14</v>
      </c>
      <c r="K117" s="209">
        <v>196331.24</v>
      </c>
      <c r="L117" s="208">
        <v>27</v>
      </c>
      <c r="M117" s="209">
        <v>1096492.03</v>
      </c>
      <c r="N117" s="208">
        <v>3</v>
      </c>
      <c r="O117" s="209">
        <v>131896.82</v>
      </c>
      <c r="P117" s="236">
        <v>30</v>
      </c>
      <c r="Q117" s="237">
        <v>981433.48</v>
      </c>
      <c r="R117" s="236">
        <v>14</v>
      </c>
      <c r="S117" s="237">
        <v>443286.61</v>
      </c>
      <c r="T117" s="236">
        <v>32</v>
      </c>
      <c r="U117" s="237">
        <v>1079245.45</v>
      </c>
      <c r="V117" s="236">
        <v>12</v>
      </c>
      <c r="W117" s="237">
        <v>345474.64</v>
      </c>
    </row>
    <row r="118" spans="2:23" x14ac:dyDescent="0.25">
      <c r="B118" s="205" t="s">
        <v>944</v>
      </c>
      <c r="C118" s="555" t="s">
        <v>2</v>
      </c>
      <c r="D118" s="333"/>
      <c r="E118" s="205" t="s">
        <v>1081</v>
      </c>
      <c r="F118" s="219">
        <v>4624</v>
      </c>
      <c r="G118" s="40">
        <v>1.06347746090156E-2</v>
      </c>
      <c r="H118" s="41">
        <v>90142542.420000002</v>
      </c>
      <c r="I118" s="40">
        <v>1.3913664076792001E-2</v>
      </c>
      <c r="J118" s="208">
        <v>88</v>
      </c>
      <c r="K118" s="209">
        <v>1136124.44</v>
      </c>
      <c r="L118" s="208">
        <v>4536</v>
      </c>
      <c r="M118" s="209">
        <v>89006417.980000004</v>
      </c>
      <c r="N118" s="208">
        <v>0</v>
      </c>
      <c r="O118" s="209">
        <v>0</v>
      </c>
      <c r="P118" s="236">
        <v>3968</v>
      </c>
      <c r="Q118" s="237">
        <v>75731824.349999994</v>
      </c>
      <c r="R118" s="236">
        <v>656</v>
      </c>
      <c r="S118" s="237">
        <v>14410718.07</v>
      </c>
      <c r="T118" s="236">
        <v>4194</v>
      </c>
      <c r="U118" s="237">
        <v>82217589.099999994</v>
      </c>
      <c r="V118" s="236">
        <v>430</v>
      </c>
      <c r="W118" s="237">
        <v>7924953.3200000003</v>
      </c>
    </row>
    <row r="119" spans="2:23" x14ac:dyDescent="0.25">
      <c r="B119" s="89" t="s">
        <v>944</v>
      </c>
      <c r="C119" s="548" t="s">
        <v>2</v>
      </c>
      <c r="D119" s="333"/>
      <c r="E119" s="89" t="s">
        <v>1082</v>
      </c>
      <c r="F119" s="215">
        <v>1664</v>
      </c>
      <c r="G119" s="218">
        <v>3.8270469181232798E-3</v>
      </c>
      <c r="H119" s="217">
        <v>42204895.170000002</v>
      </c>
      <c r="I119" s="218">
        <v>6.5144017244993203E-3</v>
      </c>
      <c r="J119" s="208">
        <v>86</v>
      </c>
      <c r="K119" s="209">
        <v>1603795.28</v>
      </c>
      <c r="L119" s="208">
        <v>1578</v>
      </c>
      <c r="M119" s="209">
        <v>40601099.890000001</v>
      </c>
      <c r="N119" s="208">
        <v>0</v>
      </c>
      <c r="O119" s="209">
        <v>0</v>
      </c>
      <c r="P119" s="236">
        <v>1345</v>
      </c>
      <c r="Q119" s="237">
        <v>33290468.629999999</v>
      </c>
      <c r="R119" s="236">
        <v>319</v>
      </c>
      <c r="S119" s="237">
        <v>8914426.5399999991</v>
      </c>
      <c r="T119" s="236">
        <v>1436</v>
      </c>
      <c r="U119" s="237">
        <v>36537069.130000003</v>
      </c>
      <c r="V119" s="236">
        <v>228</v>
      </c>
      <c r="W119" s="237">
        <v>5667826.04</v>
      </c>
    </row>
    <row r="120" spans="2:23" x14ac:dyDescent="0.25">
      <c r="B120" s="205" t="s">
        <v>944</v>
      </c>
      <c r="C120" s="555" t="s">
        <v>2</v>
      </c>
      <c r="D120" s="333"/>
      <c r="E120" s="205" t="s">
        <v>1083</v>
      </c>
      <c r="F120" s="219">
        <v>264</v>
      </c>
      <c r="G120" s="40">
        <v>6.0717571297148095E-4</v>
      </c>
      <c r="H120" s="41">
        <v>9476722.9800000004</v>
      </c>
      <c r="I120" s="40">
        <v>1.46274929187354E-3</v>
      </c>
      <c r="J120" s="208">
        <v>6</v>
      </c>
      <c r="K120" s="209">
        <v>172999.83</v>
      </c>
      <c r="L120" s="208">
        <v>258</v>
      </c>
      <c r="M120" s="209">
        <v>9303723.1500000004</v>
      </c>
      <c r="N120" s="208">
        <v>0</v>
      </c>
      <c r="O120" s="209">
        <v>0</v>
      </c>
      <c r="P120" s="236">
        <v>199</v>
      </c>
      <c r="Q120" s="237">
        <v>7175893.9900000002</v>
      </c>
      <c r="R120" s="236">
        <v>65</v>
      </c>
      <c r="S120" s="237">
        <v>2300828.9900000002</v>
      </c>
      <c r="T120" s="236">
        <v>224</v>
      </c>
      <c r="U120" s="237">
        <v>8013392.6200000001</v>
      </c>
      <c r="V120" s="236">
        <v>40</v>
      </c>
      <c r="W120" s="237">
        <v>1463330.36</v>
      </c>
    </row>
    <row r="121" spans="2:23" x14ac:dyDescent="0.25">
      <c r="B121" s="89" t="s">
        <v>944</v>
      </c>
      <c r="C121" s="548" t="s">
        <v>2</v>
      </c>
      <c r="D121" s="333"/>
      <c r="E121" s="89" t="s">
        <v>1084</v>
      </c>
      <c r="F121" s="215">
        <v>19</v>
      </c>
      <c r="G121" s="218">
        <v>4.36982520699172E-5</v>
      </c>
      <c r="H121" s="217">
        <v>857524.74</v>
      </c>
      <c r="I121" s="218">
        <v>1.32360490946738E-4</v>
      </c>
      <c r="J121" s="208">
        <v>2</v>
      </c>
      <c r="K121" s="209">
        <v>73068.34</v>
      </c>
      <c r="L121" s="208">
        <v>15</v>
      </c>
      <c r="M121" s="209">
        <v>712120.44</v>
      </c>
      <c r="N121" s="208">
        <v>2</v>
      </c>
      <c r="O121" s="209">
        <v>72335.960000000006</v>
      </c>
      <c r="P121" s="236">
        <v>17</v>
      </c>
      <c r="Q121" s="237">
        <v>746347.77</v>
      </c>
      <c r="R121" s="236">
        <v>2</v>
      </c>
      <c r="S121" s="237">
        <v>111176.97</v>
      </c>
      <c r="T121" s="236">
        <v>14</v>
      </c>
      <c r="U121" s="237">
        <v>617840.49</v>
      </c>
      <c r="V121" s="236">
        <v>5</v>
      </c>
      <c r="W121" s="237">
        <v>239684.25</v>
      </c>
    </row>
    <row r="122" spans="2:23" x14ac:dyDescent="0.25">
      <c r="B122" s="205" t="s">
        <v>944</v>
      </c>
      <c r="C122" s="555" t="s">
        <v>2</v>
      </c>
      <c r="D122" s="333"/>
      <c r="E122" s="205" t="s">
        <v>1085</v>
      </c>
      <c r="F122" s="219">
        <v>41</v>
      </c>
      <c r="G122" s="40">
        <v>9.4296228150874E-5</v>
      </c>
      <c r="H122" s="41">
        <v>127554.12</v>
      </c>
      <c r="I122" s="40">
        <v>1.96882085821561E-5</v>
      </c>
      <c r="J122" s="208">
        <v>34</v>
      </c>
      <c r="K122" s="209">
        <v>100420.43</v>
      </c>
      <c r="L122" s="208">
        <v>7</v>
      </c>
      <c r="M122" s="209">
        <v>27133.69</v>
      </c>
      <c r="N122" s="208">
        <v>0</v>
      </c>
      <c r="O122" s="209">
        <v>0</v>
      </c>
      <c r="P122" s="236">
        <v>0</v>
      </c>
      <c r="Q122" s="237">
        <v>0</v>
      </c>
      <c r="R122" s="236">
        <v>41</v>
      </c>
      <c r="S122" s="237">
        <v>127554.12</v>
      </c>
      <c r="T122" s="236">
        <v>41</v>
      </c>
      <c r="U122" s="237">
        <v>127554.12</v>
      </c>
      <c r="V122" s="236">
        <v>0</v>
      </c>
      <c r="W122" s="237">
        <v>0</v>
      </c>
    </row>
    <row r="123" spans="2:23" x14ac:dyDescent="0.25">
      <c r="B123" s="89" t="s">
        <v>944</v>
      </c>
      <c r="C123" s="548" t="s">
        <v>2</v>
      </c>
      <c r="D123" s="333"/>
      <c r="E123" s="89" t="s">
        <v>1086</v>
      </c>
      <c r="F123" s="215">
        <v>86</v>
      </c>
      <c r="G123" s="218">
        <v>1.9779208831646701E-4</v>
      </c>
      <c r="H123" s="217">
        <v>3146503.99</v>
      </c>
      <c r="I123" s="218">
        <v>4.8566856844535098E-4</v>
      </c>
      <c r="J123" s="208">
        <v>5</v>
      </c>
      <c r="K123" s="209">
        <v>142838.95000000001</v>
      </c>
      <c r="L123" s="208">
        <v>77</v>
      </c>
      <c r="M123" s="209">
        <v>2833136.82</v>
      </c>
      <c r="N123" s="208">
        <v>4</v>
      </c>
      <c r="O123" s="209">
        <v>170528.22</v>
      </c>
      <c r="P123" s="236">
        <v>75</v>
      </c>
      <c r="Q123" s="237">
        <v>2784490.69</v>
      </c>
      <c r="R123" s="236">
        <v>11</v>
      </c>
      <c r="S123" s="237">
        <v>362013.3</v>
      </c>
      <c r="T123" s="236">
        <v>66</v>
      </c>
      <c r="U123" s="237">
        <v>2407001.33</v>
      </c>
      <c r="V123" s="236">
        <v>20</v>
      </c>
      <c r="W123" s="237">
        <v>739502.66</v>
      </c>
    </row>
    <row r="124" spans="2:23" x14ac:dyDescent="0.25">
      <c r="B124" s="205" t="s">
        <v>944</v>
      </c>
      <c r="C124" s="555" t="s">
        <v>2</v>
      </c>
      <c r="D124" s="333"/>
      <c r="E124" s="205" t="s">
        <v>1087</v>
      </c>
      <c r="F124" s="219">
        <v>2667</v>
      </c>
      <c r="G124" s="40">
        <v>6.1338546458141697E-3</v>
      </c>
      <c r="H124" s="41">
        <v>26359038.16</v>
      </c>
      <c r="I124" s="40">
        <v>4.0685651025548402E-3</v>
      </c>
      <c r="J124" s="208">
        <v>874</v>
      </c>
      <c r="K124" s="209">
        <v>5322305.68</v>
      </c>
      <c r="L124" s="208">
        <v>1793</v>
      </c>
      <c r="M124" s="209">
        <v>21036732.48</v>
      </c>
      <c r="N124" s="208">
        <v>0</v>
      </c>
      <c r="O124" s="209">
        <v>0</v>
      </c>
      <c r="P124" s="236">
        <v>546</v>
      </c>
      <c r="Q124" s="237">
        <v>7381445.4400000004</v>
      </c>
      <c r="R124" s="236">
        <v>2121</v>
      </c>
      <c r="S124" s="237">
        <v>18977592.719999999</v>
      </c>
      <c r="T124" s="236">
        <v>2592</v>
      </c>
      <c r="U124" s="237">
        <v>25574790.699999999</v>
      </c>
      <c r="V124" s="236">
        <v>75</v>
      </c>
      <c r="W124" s="237">
        <v>784247.46</v>
      </c>
    </row>
    <row r="125" spans="2:23" x14ac:dyDescent="0.25">
      <c r="B125" s="89" t="s">
        <v>944</v>
      </c>
      <c r="C125" s="548" t="s">
        <v>2</v>
      </c>
      <c r="D125" s="333"/>
      <c r="E125" s="89" t="s">
        <v>1088</v>
      </c>
      <c r="F125" s="215">
        <v>26</v>
      </c>
      <c r="G125" s="218">
        <v>5.97976080956762E-5</v>
      </c>
      <c r="H125" s="217">
        <v>140926.44</v>
      </c>
      <c r="I125" s="218">
        <v>2.1752250303327799E-5</v>
      </c>
      <c r="J125" s="208">
        <v>13</v>
      </c>
      <c r="K125" s="209">
        <v>34008.18</v>
      </c>
      <c r="L125" s="208">
        <v>13</v>
      </c>
      <c r="M125" s="209">
        <v>106918.26</v>
      </c>
      <c r="N125" s="208">
        <v>0</v>
      </c>
      <c r="O125" s="209">
        <v>0</v>
      </c>
      <c r="P125" s="236">
        <v>2</v>
      </c>
      <c r="Q125" s="237">
        <v>12410.03</v>
      </c>
      <c r="R125" s="236">
        <v>24</v>
      </c>
      <c r="S125" s="237">
        <v>128516.41</v>
      </c>
      <c r="T125" s="236">
        <v>26</v>
      </c>
      <c r="U125" s="237">
        <v>140926.44</v>
      </c>
      <c r="V125" s="236">
        <v>0</v>
      </c>
      <c r="W125" s="237">
        <v>0</v>
      </c>
    </row>
    <row r="126" spans="2:23" x14ac:dyDescent="0.25">
      <c r="B126" s="205" t="s">
        <v>944</v>
      </c>
      <c r="C126" s="555" t="s">
        <v>2</v>
      </c>
      <c r="D126" s="333"/>
      <c r="E126" s="205" t="s">
        <v>1089</v>
      </c>
      <c r="F126" s="219">
        <v>45515</v>
      </c>
      <c r="G126" s="40">
        <v>0.104680312787489</v>
      </c>
      <c r="H126" s="41">
        <v>408890241.86000001</v>
      </c>
      <c r="I126" s="40">
        <v>6.31129466374582E-2</v>
      </c>
      <c r="J126" s="208">
        <v>6019</v>
      </c>
      <c r="K126" s="209">
        <v>25696783.829999998</v>
      </c>
      <c r="L126" s="208">
        <v>39496</v>
      </c>
      <c r="M126" s="209">
        <v>383193458.02999997</v>
      </c>
      <c r="N126" s="208">
        <v>0</v>
      </c>
      <c r="O126" s="209">
        <v>0</v>
      </c>
      <c r="P126" s="236">
        <v>25230</v>
      </c>
      <c r="Q126" s="237">
        <v>256145597.69999999</v>
      </c>
      <c r="R126" s="236">
        <v>20285</v>
      </c>
      <c r="S126" s="237">
        <v>152744644.16</v>
      </c>
      <c r="T126" s="236">
        <v>45347</v>
      </c>
      <c r="U126" s="237">
        <v>407427506.83999997</v>
      </c>
      <c r="V126" s="236">
        <v>168</v>
      </c>
      <c r="W126" s="237">
        <v>1462735.02</v>
      </c>
    </row>
    <row r="127" spans="2:23" x14ac:dyDescent="0.25">
      <c r="B127" s="89" t="s">
        <v>944</v>
      </c>
      <c r="C127" s="548" t="s">
        <v>2</v>
      </c>
      <c r="D127" s="333"/>
      <c r="E127" s="89" t="s">
        <v>1090</v>
      </c>
      <c r="F127" s="215">
        <v>885</v>
      </c>
      <c r="G127" s="218">
        <v>2.0354185832566702E-3</v>
      </c>
      <c r="H127" s="217">
        <v>5852434.5800000001</v>
      </c>
      <c r="I127" s="218">
        <v>9.0333383762487005E-4</v>
      </c>
      <c r="J127" s="208">
        <v>384</v>
      </c>
      <c r="K127" s="209">
        <v>1831770.32</v>
      </c>
      <c r="L127" s="208">
        <v>501</v>
      </c>
      <c r="M127" s="209">
        <v>4020664.26</v>
      </c>
      <c r="N127" s="208">
        <v>0</v>
      </c>
      <c r="O127" s="209">
        <v>0</v>
      </c>
      <c r="P127" s="236">
        <v>0</v>
      </c>
      <c r="Q127" s="237">
        <v>0</v>
      </c>
      <c r="R127" s="236">
        <v>885</v>
      </c>
      <c r="S127" s="237">
        <v>5852434.5800000001</v>
      </c>
      <c r="T127" s="236">
        <v>882</v>
      </c>
      <c r="U127" s="237">
        <v>5830428.21</v>
      </c>
      <c r="V127" s="236">
        <v>3</v>
      </c>
      <c r="W127" s="237">
        <v>22006.37</v>
      </c>
    </row>
    <row r="128" spans="2:23" x14ac:dyDescent="0.25">
      <c r="B128" s="205" t="s">
        <v>944</v>
      </c>
      <c r="C128" s="555" t="s">
        <v>2</v>
      </c>
      <c r="D128" s="333"/>
      <c r="E128" s="205" t="s">
        <v>1091</v>
      </c>
      <c r="F128" s="219">
        <v>743</v>
      </c>
      <c r="G128" s="40">
        <v>1.7088316467341301E-3</v>
      </c>
      <c r="H128" s="41">
        <v>7803833.6900000004</v>
      </c>
      <c r="I128" s="40">
        <v>1.2045358113809E-3</v>
      </c>
      <c r="J128" s="208">
        <v>305</v>
      </c>
      <c r="K128" s="209">
        <v>2216152.7000000002</v>
      </c>
      <c r="L128" s="208">
        <v>438</v>
      </c>
      <c r="M128" s="209">
        <v>5587680.9900000002</v>
      </c>
      <c r="N128" s="208">
        <v>0</v>
      </c>
      <c r="O128" s="209">
        <v>0</v>
      </c>
      <c r="P128" s="236">
        <v>120</v>
      </c>
      <c r="Q128" s="237">
        <v>1590681.94</v>
      </c>
      <c r="R128" s="236">
        <v>623</v>
      </c>
      <c r="S128" s="237">
        <v>6213151.75</v>
      </c>
      <c r="T128" s="236">
        <v>724</v>
      </c>
      <c r="U128" s="237">
        <v>7639242.9000000004</v>
      </c>
      <c r="V128" s="236">
        <v>19</v>
      </c>
      <c r="W128" s="237">
        <v>164590.79</v>
      </c>
    </row>
    <row r="129" spans="1:23" x14ac:dyDescent="0.25">
      <c r="B129" s="89" t="s">
        <v>944</v>
      </c>
      <c r="C129" s="548" t="s">
        <v>2</v>
      </c>
      <c r="D129" s="333"/>
      <c r="E129" s="89" t="s">
        <v>1092</v>
      </c>
      <c r="F129" s="215">
        <v>2163</v>
      </c>
      <c r="G129" s="218">
        <v>4.97470101195952E-3</v>
      </c>
      <c r="H129" s="217">
        <v>39669047.810000002</v>
      </c>
      <c r="I129" s="218">
        <v>6.1229891087704802E-3</v>
      </c>
      <c r="J129" s="208">
        <v>52</v>
      </c>
      <c r="K129" s="209">
        <v>476303.34</v>
      </c>
      <c r="L129" s="208">
        <v>2111</v>
      </c>
      <c r="M129" s="209">
        <v>39192744.469999999</v>
      </c>
      <c r="N129" s="208">
        <v>0</v>
      </c>
      <c r="O129" s="209">
        <v>0</v>
      </c>
      <c r="P129" s="236">
        <v>1872</v>
      </c>
      <c r="Q129" s="237">
        <v>34451662.130000003</v>
      </c>
      <c r="R129" s="236">
        <v>291</v>
      </c>
      <c r="S129" s="237">
        <v>5217385.68</v>
      </c>
      <c r="T129" s="236">
        <v>2158</v>
      </c>
      <c r="U129" s="237">
        <v>39573676.57</v>
      </c>
      <c r="V129" s="236">
        <v>5</v>
      </c>
      <c r="W129" s="237">
        <v>95371.24</v>
      </c>
    </row>
    <row r="130" spans="1:23" x14ac:dyDescent="0.25">
      <c r="B130" s="205" t="s">
        <v>944</v>
      </c>
      <c r="C130" s="555" t="s">
        <v>2</v>
      </c>
      <c r="D130" s="333"/>
      <c r="E130" s="205" t="s">
        <v>1093</v>
      </c>
      <c r="F130" s="219">
        <v>6908</v>
      </c>
      <c r="G130" s="40">
        <v>1.5887764489420399E-2</v>
      </c>
      <c r="H130" s="41">
        <v>83923016.329999998</v>
      </c>
      <c r="I130" s="40">
        <v>1.29536690022144E-2</v>
      </c>
      <c r="J130" s="208">
        <v>379</v>
      </c>
      <c r="K130" s="209">
        <v>2587963.7400000002</v>
      </c>
      <c r="L130" s="208">
        <v>6529</v>
      </c>
      <c r="M130" s="209">
        <v>81335052.590000004</v>
      </c>
      <c r="N130" s="208">
        <v>0</v>
      </c>
      <c r="O130" s="209">
        <v>0</v>
      </c>
      <c r="P130" s="236">
        <v>5136</v>
      </c>
      <c r="Q130" s="237">
        <v>61728034.009999998</v>
      </c>
      <c r="R130" s="236">
        <v>1772</v>
      </c>
      <c r="S130" s="237">
        <v>22194982.32</v>
      </c>
      <c r="T130" s="236">
        <v>6884</v>
      </c>
      <c r="U130" s="237">
        <v>83666645.140000001</v>
      </c>
      <c r="V130" s="236">
        <v>24</v>
      </c>
      <c r="W130" s="237">
        <v>256371.19</v>
      </c>
    </row>
    <row r="131" spans="1:23" x14ac:dyDescent="0.25">
      <c r="B131" s="89" t="s">
        <v>944</v>
      </c>
      <c r="C131" s="548" t="s">
        <v>2</v>
      </c>
      <c r="D131" s="333"/>
      <c r="E131" s="89" t="s">
        <v>1094</v>
      </c>
      <c r="F131" s="215">
        <v>23282</v>
      </c>
      <c r="G131" s="218">
        <v>5.3546458141674302E-2</v>
      </c>
      <c r="H131" s="217">
        <v>356628768.11000001</v>
      </c>
      <c r="I131" s="218">
        <v>5.5046293862927101E-2</v>
      </c>
      <c r="J131" s="208">
        <v>2830</v>
      </c>
      <c r="K131" s="209">
        <v>20991739.309999999</v>
      </c>
      <c r="L131" s="208">
        <v>20452</v>
      </c>
      <c r="M131" s="209">
        <v>335637028.80000001</v>
      </c>
      <c r="N131" s="208">
        <v>0</v>
      </c>
      <c r="O131" s="209">
        <v>0</v>
      </c>
      <c r="P131" s="236">
        <v>12259</v>
      </c>
      <c r="Q131" s="237">
        <v>208613286.99000001</v>
      </c>
      <c r="R131" s="236">
        <v>11023</v>
      </c>
      <c r="S131" s="237">
        <v>148015481.12</v>
      </c>
      <c r="T131" s="236">
        <v>23103</v>
      </c>
      <c r="U131" s="237">
        <v>353830148.67000002</v>
      </c>
      <c r="V131" s="236">
        <v>179</v>
      </c>
      <c r="W131" s="237">
        <v>2798619.44</v>
      </c>
    </row>
    <row r="132" spans="1:23" x14ac:dyDescent="0.25">
      <c r="B132" s="205" t="s">
        <v>944</v>
      </c>
      <c r="C132" s="555" t="s">
        <v>2</v>
      </c>
      <c r="D132" s="333"/>
      <c r="E132" s="205" t="s">
        <v>1095</v>
      </c>
      <c r="F132" s="219">
        <v>2986</v>
      </c>
      <c r="G132" s="40">
        <v>6.8675252989880402E-3</v>
      </c>
      <c r="H132" s="41">
        <v>56729708.759999998</v>
      </c>
      <c r="I132" s="40">
        <v>8.7563329108605002E-3</v>
      </c>
      <c r="J132" s="208">
        <v>232</v>
      </c>
      <c r="K132" s="209">
        <v>2601742.08</v>
      </c>
      <c r="L132" s="208">
        <v>2754</v>
      </c>
      <c r="M132" s="209">
        <v>54127966.68</v>
      </c>
      <c r="N132" s="208">
        <v>0</v>
      </c>
      <c r="O132" s="209">
        <v>0</v>
      </c>
      <c r="P132" s="236">
        <v>1935</v>
      </c>
      <c r="Q132" s="237">
        <v>38467055.630000003</v>
      </c>
      <c r="R132" s="236">
        <v>1051</v>
      </c>
      <c r="S132" s="237">
        <v>18262653.129999999</v>
      </c>
      <c r="T132" s="236">
        <v>2938</v>
      </c>
      <c r="U132" s="237">
        <v>55838946.079999998</v>
      </c>
      <c r="V132" s="236">
        <v>48</v>
      </c>
      <c r="W132" s="237">
        <v>890762.68</v>
      </c>
    </row>
    <row r="133" spans="1:23" x14ac:dyDescent="0.25">
      <c r="B133" s="89" t="s">
        <v>944</v>
      </c>
      <c r="C133" s="548" t="s">
        <v>2</v>
      </c>
      <c r="D133" s="333"/>
      <c r="E133" s="89" t="s">
        <v>1096</v>
      </c>
      <c r="F133" s="215">
        <v>2049</v>
      </c>
      <c r="G133" s="218">
        <v>4.7125114995400204E-3</v>
      </c>
      <c r="H133" s="217">
        <v>46639877.93</v>
      </c>
      <c r="I133" s="218">
        <v>7.19894931604044E-3</v>
      </c>
      <c r="J133" s="208">
        <v>312</v>
      </c>
      <c r="K133" s="209">
        <v>3066639.5</v>
      </c>
      <c r="L133" s="208">
        <v>1737</v>
      </c>
      <c r="M133" s="209">
        <v>43573238.43</v>
      </c>
      <c r="N133" s="208">
        <v>0</v>
      </c>
      <c r="O133" s="209">
        <v>0</v>
      </c>
      <c r="P133" s="236">
        <v>785</v>
      </c>
      <c r="Q133" s="237">
        <v>21243888.460000001</v>
      </c>
      <c r="R133" s="236">
        <v>1264</v>
      </c>
      <c r="S133" s="237">
        <v>25395989.469999999</v>
      </c>
      <c r="T133" s="236">
        <v>1974</v>
      </c>
      <c r="U133" s="237">
        <v>44712959.390000001</v>
      </c>
      <c r="V133" s="236">
        <v>75</v>
      </c>
      <c r="W133" s="237">
        <v>1926918.54</v>
      </c>
    </row>
    <row r="134" spans="1:23" x14ac:dyDescent="0.25">
      <c r="B134" s="205" t="s">
        <v>944</v>
      </c>
      <c r="C134" s="555" t="s">
        <v>2</v>
      </c>
      <c r="D134" s="333"/>
      <c r="E134" s="205" t="s">
        <v>1097</v>
      </c>
      <c r="F134" s="219">
        <v>1174</v>
      </c>
      <c r="G134" s="40">
        <v>2.70009199632015E-3</v>
      </c>
      <c r="H134" s="41">
        <v>12108558.439999999</v>
      </c>
      <c r="I134" s="40">
        <v>1.8689778440394299E-3</v>
      </c>
      <c r="J134" s="208">
        <v>309</v>
      </c>
      <c r="K134" s="209">
        <v>2080011.64</v>
      </c>
      <c r="L134" s="208">
        <v>865</v>
      </c>
      <c r="M134" s="209">
        <v>10028546.800000001</v>
      </c>
      <c r="N134" s="208">
        <v>0</v>
      </c>
      <c r="O134" s="209">
        <v>0</v>
      </c>
      <c r="P134" s="236">
        <v>366</v>
      </c>
      <c r="Q134" s="237">
        <v>4585239.78</v>
      </c>
      <c r="R134" s="236">
        <v>808</v>
      </c>
      <c r="S134" s="237">
        <v>7523318.6600000001</v>
      </c>
      <c r="T134" s="236">
        <v>1158</v>
      </c>
      <c r="U134" s="237">
        <v>11883326.460000001</v>
      </c>
      <c r="V134" s="236">
        <v>16</v>
      </c>
      <c r="W134" s="237">
        <v>225231.98</v>
      </c>
    </row>
    <row r="135" spans="1:23" x14ac:dyDescent="0.25">
      <c r="B135" s="89" t="s">
        <v>944</v>
      </c>
      <c r="C135" s="548" t="s">
        <v>2</v>
      </c>
      <c r="D135" s="333"/>
      <c r="E135" s="89" t="s">
        <v>1098</v>
      </c>
      <c r="F135" s="215">
        <v>5863</v>
      </c>
      <c r="G135" s="218">
        <v>1.3484360625575001E-2</v>
      </c>
      <c r="H135" s="217">
        <v>74754902.310000002</v>
      </c>
      <c r="I135" s="218">
        <v>1.15385540601745E-2</v>
      </c>
      <c r="J135" s="208">
        <v>4275</v>
      </c>
      <c r="K135" s="209">
        <v>40365787.07</v>
      </c>
      <c r="L135" s="208">
        <v>721</v>
      </c>
      <c r="M135" s="209">
        <v>14311141.970000001</v>
      </c>
      <c r="N135" s="208">
        <v>867</v>
      </c>
      <c r="O135" s="209">
        <v>20077973.27</v>
      </c>
      <c r="P135" s="236">
        <v>2599</v>
      </c>
      <c r="Q135" s="237">
        <v>35749579.420000002</v>
      </c>
      <c r="R135" s="236">
        <v>3264</v>
      </c>
      <c r="S135" s="237">
        <v>39005322.890000001</v>
      </c>
      <c r="T135" s="236">
        <v>1772</v>
      </c>
      <c r="U135" s="237">
        <v>24289071.699999999</v>
      </c>
      <c r="V135" s="236">
        <v>4091</v>
      </c>
      <c r="W135" s="237">
        <v>50465830.609999999</v>
      </c>
    </row>
    <row r="136" spans="1:23" x14ac:dyDescent="0.25">
      <c r="B136" s="205" t="s">
        <v>944</v>
      </c>
      <c r="C136" s="555" t="s">
        <v>2</v>
      </c>
      <c r="D136" s="333"/>
      <c r="E136" s="205" t="s">
        <v>1099</v>
      </c>
      <c r="F136" s="219">
        <v>235</v>
      </c>
      <c r="G136" s="40">
        <v>5.4047838086476502E-4</v>
      </c>
      <c r="H136" s="41">
        <v>3488928.36</v>
      </c>
      <c r="I136" s="40">
        <v>5.3852238782941598E-4</v>
      </c>
      <c r="J136" s="208">
        <v>177</v>
      </c>
      <c r="K136" s="209">
        <v>2242952.98</v>
      </c>
      <c r="L136" s="208">
        <v>46</v>
      </c>
      <c r="M136" s="209">
        <v>953398.38</v>
      </c>
      <c r="N136" s="208">
        <v>12</v>
      </c>
      <c r="O136" s="209">
        <v>292577</v>
      </c>
      <c r="P136" s="236">
        <v>25</v>
      </c>
      <c r="Q136" s="237">
        <v>482962.91</v>
      </c>
      <c r="R136" s="236">
        <v>210</v>
      </c>
      <c r="S136" s="237">
        <v>3005965.45</v>
      </c>
      <c r="T136" s="236">
        <v>168</v>
      </c>
      <c r="U136" s="237">
        <v>2492562.96</v>
      </c>
      <c r="V136" s="236">
        <v>67</v>
      </c>
      <c r="W136" s="237">
        <v>996365.4</v>
      </c>
    </row>
    <row r="137" spans="1:23" x14ac:dyDescent="0.25">
      <c r="B137" s="89" t="s">
        <v>944</v>
      </c>
      <c r="C137" s="548" t="s">
        <v>2</v>
      </c>
      <c r="D137" s="333"/>
      <c r="E137" s="89" t="s">
        <v>1100</v>
      </c>
      <c r="F137" s="215">
        <v>19759</v>
      </c>
      <c r="G137" s="218">
        <v>4.5443882244710201E-2</v>
      </c>
      <c r="H137" s="217">
        <v>297323913.63</v>
      </c>
      <c r="I137" s="218">
        <v>4.58924825635613E-2</v>
      </c>
      <c r="J137" s="208">
        <v>1190</v>
      </c>
      <c r="K137" s="209">
        <v>8920594.3699999992</v>
      </c>
      <c r="L137" s="208">
        <v>18569</v>
      </c>
      <c r="M137" s="209">
        <v>288403319.25999999</v>
      </c>
      <c r="N137" s="208">
        <v>0</v>
      </c>
      <c r="O137" s="209">
        <v>0</v>
      </c>
      <c r="P137" s="236">
        <v>13388</v>
      </c>
      <c r="Q137" s="237">
        <v>208855053.28</v>
      </c>
      <c r="R137" s="236">
        <v>6371</v>
      </c>
      <c r="S137" s="237">
        <v>88468860.349999994</v>
      </c>
      <c r="T137" s="236">
        <v>19679</v>
      </c>
      <c r="U137" s="237">
        <v>296062751.76999998</v>
      </c>
      <c r="V137" s="236">
        <v>80</v>
      </c>
      <c r="W137" s="237">
        <v>1261161.8600000001</v>
      </c>
    </row>
    <row r="138" spans="1:23" x14ac:dyDescent="0.25">
      <c r="B138" s="205" t="s">
        <v>944</v>
      </c>
      <c r="C138" s="555" t="s">
        <v>2</v>
      </c>
      <c r="D138" s="333"/>
      <c r="E138" s="205" t="s">
        <v>1101</v>
      </c>
      <c r="F138" s="219">
        <v>6030</v>
      </c>
      <c r="G138" s="40">
        <v>1.3868445262189499E-2</v>
      </c>
      <c r="H138" s="41">
        <v>34204893.380000003</v>
      </c>
      <c r="I138" s="40">
        <v>5.2795870129153898E-3</v>
      </c>
      <c r="J138" s="208">
        <v>1143</v>
      </c>
      <c r="K138" s="209">
        <v>3064017.47</v>
      </c>
      <c r="L138" s="208">
        <v>4887</v>
      </c>
      <c r="M138" s="209">
        <v>31140875.91</v>
      </c>
      <c r="N138" s="208">
        <v>0</v>
      </c>
      <c r="O138" s="209">
        <v>0</v>
      </c>
      <c r="P138" s="236">
        <v>2853</v>
      </c>
      <c r="Q138" s="237">
        <v>19589306.329999998</v>
      </c>
      <c r="R138" s="236">
        <v>3177</v>
      </c>
      <c r="S138" s="237">
        <v>14615587.050000001</v>
      </c>
      <c r="T138" s="236">
        <v>5967</v>
      </c>
      <c r="U138" s="237">
        <v>33800676.299999997</v>
      </c>
      <c r="V138" s="236">
        <v>63</v>
      </c>
      <c r="W138" s="237">
        <v>404217.08</v>
      </c>
    </row>
    <row r="139" spans="1:23" x14ac:dyDescent="0.25">
      <c r="A139" s="189" t="s">
        <v>2</v>
      </c>
      <c r="B139" s="210" t="s">
        <v>1102</v>
      </c>
      <c r="C139" s="542" t="s">
        <v>2</v>
      </c>
      <c r="D139" s="378"/>
      <c r="E139" s="210" t="s">
        <v>2</v>
      </c>
      <c r="F139" s="221">
        <v>172367</v>
      </c>
      <c r="G139" s="222">
        <v>0.396428242870285</v>
      </c>
      <c r="H139" s="223">
        <v>2146647511.1300001</v>
      </c>
      <c r="I139" s="222">
        <v>0.33133891677896199</v>
      </c>
      <c r="J139" s="213">
        <v>29420</v>
      </c>
      <c r="K139" s="214">
        <v>201994595.75</v>
      </c>
      <c r="L139" s="213">
        <v>141602</v>
      </c>
      <c r="M139" s="214">
        <v>1914510623.3599999</v>
      </c>
      <c r="N139" s="213">
        <v>1345</v>
      </c>
      <c r="O139" s="214">
        <v>30142292.02</v>
      </c>
      <c r="P139" s="239">
        <v>91344</v>
      </c>
      <c r="Q139" s="240">
        <v>1277552297.01</v>
      </c>
      <c r="R139" s="239">
        <v>81023</v>
      </c>
      <c r="S139" s="240">
        <v>869095214.12</v>
      </c>
      <c r="T139" s="239">
        <v>162607</v>
      </c>
      <c r="U139" s="240">
        <v>2024187503.3199999</v>
      </c>
      <c r="V139" s="239">
        <v>9760</v>
      </c>
      <c r="W139" s="240">
        <v>122460007.81</v>
      </c>
    </row>
    <row r="140" spans="1:23" x14ac:dyDescent="0.25">
      <c r="A140" s="189" t="s">
        <v>2</v>
      </c>
      <c r="B140" s="210" t="s">
        <v>115</v>
      </c>
      <c r="C140" s="542" t="s">
        <v>2</v>
      </c>
      <c r="D140" s="378"/>
      <c r="E140" s="210" t="s">
        <v>2</v>
      </c>
      <c r="F140" s="221">
        <v>434800</v>
      </c>
      <c r="G140" s="222">
        <v>1</v>
      </c>
      <c r="H140" s="223">
        <v>6478706250.3800001</v>
      </c>
      <c r="I140" s="222">
        <v>1</v>
      </c>
      <c r="J140" s="213">
        <v>69685</v>
      </c>
      <c r="K140" s="214">
        <v>526353304.06</v>
      </c>
      <c r="L140" s="213">
        <v>363698</v>
      </c>
      <c r="M140" s="214">
        <v>5919590022.0699997</v>
      </c>
      <c r="N140" s="213">
        <v>1417</v>
      </c>
      <c r="O140" s="214">
        <v>32762924.25</v>
      </c>
      <c r="P140" s="239">
        <v>215317</v>
      </c>
      <c r="Q140" s="240">
        <v>3633259138.6100001</v>
      </c>
      <c r="R140" s="239">
        <v>219483</v>
      </c>
      <c r="S140" s="240">
        <v>2845447111.77</v>
      </c>
      <c r="T140" s="239">
        <v>418844</v>
      </c>
      <c r="U140" s="240">
        <v>6153941013</v>
      </c>
      <c r="V140" s="239">
        <v>15956</v>
      </c>
      <c r="W140" s="240">
        <v>324765237.38</v>
      </c>
    </row>
    <row r="141" spans="1:23" x14ac:dyDescent="0.25">
      <c r="A141" s="180" t="s">
        <v>2</v>
      </c>
      <c r="B141" s="180" t="s">
        <v>2</v>
      </c>
      <c r="C141" s="522" t="s">
        <v>2</v>
      </c>
      <c r="D141" s="333"/>
      <c r="E141" s="180" t="s">
        <v>2</v>
      </c>
      <c r="F141" s="181" t="s">
        <v>2</v>
      </c>
      <c r="G141" s="181" t="s">
        <v>2</v>
      </c>
      <c r="H141" s="181" t="s">
        <v>2</v>
      </c>
      <c r="I141" s="181" t="s">
        <v>2</v>
      </c>
      <c r="J141" s="181" t="s">
        <v>2</v>
      </c>
      <c r="K141" s="181" t="s">
        <v>2</v>
      </c>
      <c r="L141" s="181" t="s">
        <v>2</v>
      </c>
      <c r="M141" s="181" t="s">
        <v>2</v>
      </c>
      <c r="N141" s="181" t="s">
        <v>2</v>
      </c>
      <c r="O141" s="181" t="s">
        <v>2</v>
      </c>
      <c r="P141" s="181" t="s">
        <v>2</v>
      </c>
      <c r="Q141" s="181" t="s">
        <v>2</v>
      </c>
      <c r="R141" s="181" t="s">
        <v>2</v>
      </c>
      <c r="S141" s="181" t="s">
        <v>2</v>
      </c>
      <c r="T141" s="181" t="s">
        <v>2</v>
      </c>
      <c r="U141" s="181" t="s">
        <v>2</v>
      </c>
      <c r="V141" s="181" t="s">
        <v>2</v>
      </c>
      <c r="W141" s="181" t="s">
        <v>2</v>
      </c>
    </row>
    <row r="142" spans="1:23" x14ac:dyDescent="0.25">
      <c r="A142" s="241" t="s">
        <v>2</v>
      </c>
      <c r="B142" s="241" t="s">
        <v>2</v>
      </c>
      <c r="C142" s="620" t="s">
        <v>2</v>
      </c>
      <c r="D142" s="333"/>
      <c r="E142" s="180" t="s">
        <v>2</v>
      </c>
      <c r="F142" s="181" t="s">
        <v>2</v>
      </c>
      <c r="G142" s="181" t="s">
        <v>2</v>
      </c>
      <c r="H142" s="181" t="s">
        <v>2</v>
      </c>
      <c r="I142" s="181" t="s">
        <v>2</v>
      </c>
      <c r="J142" s="181" t="s">
        <v>2</v>
      </c>
      <c r="K142" s="181" t="s">
        <v>2</v>
      </c>
      <c r="L142" s="181" t="s">
        <v>2</v>
      </c>
      <c r="M142" s="181" t="s">
        <v>2</v>
      </c>
      <c r="N142" s="181" t="s">
        <v>2</v>
      </c>
      <c r="O142" s="181" t="s">
        <v>2</v>
      </c>
      <c r="P142" s="181" t="s">
        <v>2</v>
      </c>
      <c r="Q142" s="181" t="s">
        <v>2</v>
      </c>
      <c r="R142" s="181" t="s">
        <v>2</v>
      </c>
      <c r="S142" s="181" t="s">
        <v>2</v>
      </c>
      <c r="T142" s="181" t="s">
        <v>2</v>
      </c>
      <c r="U142" s="181" t="s">
        <v>2</v>
      </c>
      <c r="V142" s="181" t="s">
        <v>2</v>
      </c>
      <c r="W142" s="181" t="s">
        <v>2</v>
      </c>
    </row>
  </sheetData>
  <sheetProtection sheet="1" objects="1" scenarios="1"/>
  <mergeCells count="154">
    <mergeCell ref="C6:D6"/>
    <mergeCell ref="C7:D7"/>
    <mergeCell ref="F7:I7"/>
    <mergeCell ref="J7:O7"/>
    <mergeCell ref="P7:S7"/>
    <mergeCell ref="A1:C3"/>
    <mergeCell ref="D1:W1"/>
    <mergeCell ref="D2:W2"/>
    <mergeCell ref="D3:W3"/>
    <mergeCell ref="B4:W4"/>
    <mergeCell ref="B9:D9"/>
    <mergeCell ref="C10:D10"/>
    <mergeCell ref="C11:D11"/>
    <mergeCell ref="C12:D12"/>
    <mergeCell ref="C13:D13"/>
    <mergeCell ref="T7:W7"/>
    <mergeCell ref="C8:D8"/>
    <mergeCell ref="F8:I8"/>
    <mergeCell ref="J8:K8"/>
    <mergeCell ref="L8:M8"/>
    <mergeCell ref="N8:O8"/>
    <mergeCell ref="P8:Q8"/>
    <mergeCell ref="R8:S8"/>
    <mergeCell ref="T8:U8"/>
    <mergeCell ref="V8:W8"/>
    <mergeCell ref="C19:D19"/>
    <mergeCell ref="C20:D20"/>
    <mergeCell ref="C21:D21"/>
    <mergeCell ref="C22:D22"/>
    <mergeCell ref="C23:D23"/>
    <mergeCell ref="C14:D14"/>
    <mergeCell ref="C15:D15"/>
    <mergeCell ref="C16:D16"/>
    <mergeCell ref="C17:D17"/>
    <mergeCell ref="C18:D18"/>
    <mergeCell ref="C29:D29"/>
    <mergeCell ref="C30:D30"/>
    <mergeCell ref="C31:D31"/>
    <mergeCell ref="C32:D32"/>
    <mergeCell ref="C33:D33"/>
    <mergeCell ref="C24:D24"/>
    <mergeCell ref="C25:D25"/>
    <mergeCell ref="C26:D26"/>
    <mergeCell ref="C27:D27"/>
    <mergeCell ref="C28:D28"/>
    <mergeCell ref="C39:D39"/>
    <mergeCell ref="C40:D40"/>
    <mergeCell ref="C41:D41"/>
    <mergeCell ref="C42:D42"/>
    <mergeCell ref="C43:D43"/>
    <mergeCell ref="C34:D34"/>
    <mergeCell ref="C35:D35"/>
    <mergeCell ref="C36:D36"/>
    <mergeCell ref="C37:D37"/>
    <mergeCell ref="C38:D38"/>
    <mergeCell ref="C49:D49"/>
    <mergeCell ref="C50:D50"/>
    <mergeCell ref="C51:D51"/>
    <mergeCell ref="C52:D52"/>
    <mergeCell ref="C53:D53"/>
    <mergeCell ref="C44:D44"/>
    <mergeCell ref="C45:D45"/>
    <mergeCell ref="C46:D46"/>
    <mergeCell ref="C47:D47"/>
    <mergeCell ref="C48:D48"/>
    <mergeCell ref="C59:D59"/>
    <mergeCell ref="C60:D60"/>
    <mergeCell ref="C61:D61"/>
    <mergeCell ref="C62:D62"/>
    <mergeCell ref="C63:D63"/>
    <mergeCell ref="C54:D54"/>
    <mergeCell ref="C55:D55"/>
    <mergeCell ref="C56:D56"/>
    <mergeCell ref="C57:D57"/>
    <mergeCell ref="C58:D58"/>
    <mergeCell ref="C69:D69"/>
    <mergeCell ref="C70:D70"/>
    <mergeCell ref="C71:D71"/>
    <mergeCell ref="C72:D72"/>
    <mergeCell ref="C73:D73"/>
    <mergeCell ref="C64:D64"/>
    <mergeCell ref="C65:D65"/>
    <mergeCell ref="C66:D66"/>
    <mergeCell ref="C67:D67"/>
    <mergeCell ref="C68:D68"/>
    <mergeCell ref="C79:D79"/>
    <mergeCell ref="C80:D80"/>
    <mergeCell ref="C81:D81"/>
    <mergeCell ref="C82:D82"/>
    <mergeCell ref="C83:D83"/>
    <mergeCell ref="C74:D74"/>
    <mergeCell ref="C75:D75"/>
    <mergeCell ref="C76:D76"/>
    <mergeCell ref="C77:D77"/>
    <mergeCell ref="C78:D78"/>
    <mergeCell ref="C89:D89"/>
    <mergeCell ref="C90:D90"/>
    <mergeCell ref="C91:D91"/>
    <mergeCell ref="C92:D92"/>
    <mergeCell ref="C93:D93"/>
    <mergeCell ref="C84:D84"/>
    <mergeCell ref="C85:D85"/>
    <mergeCell ref="C86:D86"/>
    <mergeCell ref="C87:D87"/>
    <mergeCell ref="C88:D88"/>
    <mergeCell ref="C99:D99"/>
    <mergeCell ref="C100:D100"/>
    <mergeCell ref="C101:D101"/>
    <mergeCell ref="C102:D102"/>
    <mergeCell ref="C103:D103"/>
    <mergeCell ref="C94:D94"/>
    <mergeCell ref="C95:D95"/>
    <mergeCell ref="C96:D96"/>
    <mergeCell ref="C97:D97"/>
    <mergeCell ref="C98:D98"/>
    <mergeCell ref="C109:D109"/>
    <mergeCell ref="C110:D110"/>
    <mergeCell ref="C111:D111"/>
    <mergeCell ref="C112:D112"/>
    <mergeCell ref="C113:D113"/>
    <mergeCell ref="C104:D104"/>
    <mergeCell ref="C105:D105"/>
    <mergeCell ref="C106:D106"/>
    <mergeCell ref="C107:D107"/>
    <mergeCell ref="C108:D108"/>
    <mergeCell ref="C119:D119"/>
    <mergeCell ref="C120:D120"/>
    <mergeCell ref="C121:D121"/>
    <mergeCell ref="C122:D122"/>
    <mergeCell ref="C123:D123"/>
    <mergeCell ref="C114:D114"/>
    <mergeCell ref="C115:D115"/>
    <mergeCell ref="C116:D116"/>
    <mergeCell ref="C117:D117"/>
    <mergeCell ref="C118:D118"/>
    <mergeCell ref="C129:D129"/>
    <mergeCell ref="C130:D130"/>
    <mergeCell ref="C131:D131"/>
    <mergeCell ref="C132:D132"/>
    <mergeCell ref="C133:D133"/>
    <mergeCell ref="C124:D124"/>
    <mergeCell ref="C125:D125"/>
    <mergeCell ref="C126:D126"/>
    <mergeCell ref="C127:D127"/>
    <mergeCell ref="C128:D128"/>
    <mergeCell ref="C139:D139"/>
    <mergeCell ref="C140:D140"/>
    <mergeCell ref="C141:D141"/>
    <mergeCell ref="C142:D142"/>
    <mergeCell ref="C134:D134"/>
    <mergeCell ref="C135:D135"/>
    <mergeCell ref="C136:D136"/>
    <mergeCell ref="C137:D137"/>
    <mergeCell ref="C138:D138"/>
  </mergeCells>
  <pageMargins left="0.25" right="0.25" top="0.25" bottom="0.25" header="0.25" footer="0.25"/>
  <pageSetup scale="29" orientation="portrait" cellComments="atEnd"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X64"/>
  <sheetViews>
    <sheetView showGridLines="0" topLeftCell="B34" workbookViewId="0">
      <selection activeCell="T18" sqref="T18"/>
    </sheetView>
  </sheetViews>
  <sheetFormatPr baseColWidth="10" defaultColWidth="9.140625" defaultRowHeight="15" x14ac:dyDescent="0.25"/>
  <cols>
    <col min="1" max="1" width="1.5703125" customWidth="1"/>
    <col min="2" max="2" width="31" customWidth="1"/>
    <col min="3" max="3" width="1" customWidth="1"/>
    <col min="4" max="4" width="12.7109375" customWidth="1"/>
    <col min="5"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 min="24" max="24" width="0" hidden="1" customWidth="1"/>
  </cols>
  <sheetData>
    <row r="1" spans="1:24" ht="18" customHeight="1" x14ac:dyDescent="0.25">
      <c r="A1" s="333"/>
      <c r="B1" s="333"/>
      <c r="C1" s="333"/>
      <c r="D1" s="339" t="s">
        <v>0</v>
      </c>
      <c r="E1" s="333"/>
      <c r="F1" s="333"/>
      <c r="G1" s="333"/>
      <c r="H1" s="333"/>
      <c r="I1" s="333"/>
      <c r="J1" s="333"/>
      <c r="K1" s="333"/>
      <c r="L1" s="333"/>
      <c r="M1" s="333"/>
      <c r="N1" s="333"/>
      <c r="O1" s="333"/>
      <c r="P1" s="333"/>
      <c r="Q1" s="333"/>
      <c r="R1" s="333"/>
      <c r="S1" s="333"/>
      <c r="T1" s="333"/>
      <c r="U1" s="333"/>
      <c r="V1" s="333"/>
      <c r="W1" s="333"/>
      <c r="X1" s="333"/>
    </row>
    <row r="2" spans="1:24" ht="18" customHeight="1" x14ac:dyDescent="0.25">
      <c r="A2" s="333"/>
      <c r="B2" s="333"/>
      <c r="C2" s="333"/>
      <c r="D2" s="339" t="s">
        <v>1</v>
      </c>
      <c r="E2" s="333"/>
      <c r="F2" s="333"/>
      <c r="G2" s="333"/>
      <c r="H2" s="333"/>
      <c r="I2" s="333"/>
      <c r="J2" s="333"/>
      <c r="K2" s="333"/>
      <c r="L2" s="333"/>
      <c r="M2" s="333"/>
      <c r="N2" s="333"/>
      <c r="O2" s="333"/>
      <c r="P2" s="333"/>
      <c r="Q2" s="333"/>
      <c r="R2" s="333"/>
      <c r="S2" s="333"/>
      <c r="T2" s="333"/>
      <c r="U2" s="333"/>
      <c r="V2" s="333"/>
      <c r="W2" s="333"/>
      <c r="X2" s="333"/>
    </row>
    <row r="3" spans="1:24" ht="18" customHeight="1" x14ac:dyDescent="0.25">
      <c r="A3" s="333"/>
      <c r="B3" s="333"/>
      <c r="C3" s="333"/>
      <c r="D3" s="339" t="s">
        <v>2</v>
      </c>
      <c r="E3" s="333"/>
      <c r="F3" s="333"/>
      <c r="G3" s="333"/>
      <c r="H3" s="333"/>
      <c r="I3" s="333"/>
      <c r="J3" s="333"/>
      <c r="K3" s="333"/>
      <c r="L3" s="333"/>
      <c r="M3" s="333"/>
      <c r="N3" s="333"/>
      <c r="O3" s="333"/>
      <c r="P3" s="333"/>
      <c r="Q3" s="333"/>
      <c r="R3" s="333"/>
      <c r="S3" s="333"/>
      <c r="T3" s="333"/>
      <c r="U3" s="333"/>
      <c r="V3" s="333"/>
      <c r="W3" s="333"/>
      <c r="X3" s="333"/>
    </row>
    <row r="4" spans="1:24" ht="18" customHeight="1" x14ac:dyDescent="0.25">
      <c r="B4" s="340" t="s">
        <v>1103</v>
      </c>
      <c r="C4" s="333"/>
      <c r="D4" s="333"/>
      <c r="E4" s="333"/>
      <c r="F4" s="333"/>
      <c r="G4" s="333"/>
      <c r="H4" s="333"/>
      <c r="I4" s="333"/>
      <c r="J4" s="333"/>
      <c r="K4" s="333"/>
      <c r="L4" s="333"/>
      <c r="M4" s="333"/>
      <c r="N4" s="333"/>
      <c r="O4" s="333"/>
      <c r="P4" s="333"/>
      <c r="Q4" s="333"/>
      <c r="R4" s="333"/>
      <c r="S4" s="333"/>
      <c r="T4" s="333"/>
      <c r="U4" s="333"/>
      <c r="V4" s="333"/>
      <c r="W4" s="333"/>
    </row>
    <row r="5" spans="1:24" ht="1.1499999999999999" customHeight="1" x14ac:dyDescent="0.25"/>
    <row r="6" spans="1:24" x14ac:dyDescent="0.25">
      <c r="B6" s="180" t="s">
        <v>2</v>
      </c>
      <c r="C6" s="522" t="s">
        <v>2</v>
      </c>
      <c r="D6" s="333"/>
      <c r="E6" s="181" t="s">
        <v>2</v>
      </c>
      <c r="F6" s="181" t="s">
        <v>2</v>
      </c>
      <c r="G6" s="181" t="s">
        <v>2</v>
      </c>
      <c r="H6" s="181" t="s">
        <v>2</v>
      </c>
      <c r="I6" s="181" t="s">
        <v>2</v>
      </c>
      <c r="J6" s="181" t="s">
        <v>2</v>
      </c>
      <c r="K6" s="181" t="s">
        <v>2</v>
      </c>
      <c r="L6" s="181" t="s">
        <v>2</v>
      </c>
      <c r="M6" s="181" t="s">
        <v>2</v>
      </c>
      <c r="N6" s="181" t="s">
        <v>2</v>
      </c>
      <c r="O6" s="181" t="s">
        <v>2</v>
      </c>
      <c r="P6" s="181" t="s">
        <v>2</v>
      </c>
      <c r="Q6" s="181" t="s">
        <v>2</v>
      </c>
      <c r="R6" s="181" t="s">
        <v>2</v>
      </c>
      <c r="S6" s="181" t="s">
        <v>2</v>
      </c>
      <c r="T6" s="181" t="s">
        <v>2</v>
      </c>
      <c r="U6" s="181" t="s">
        <v>2</v>
      </c>
      <c r="V6" s="181" t="s">
        <v>2</v>
      </c>
    </row>
    <row r="7" spans="1:24" x14ac:dyDescent="0.25">
      <c r="B7" s="235" t="s">
        <v>2</v>
      </c>
      <c r="C7" s="623" t="s">
        <v>2</v>
      </c>
      <c r="D7" s="333"/>
      <c r="E7" s="629" t="s">
        <v>881</v>
      </c>
      <c r="F7" s="509"/>
      <c r="G7" s="509"/>
      <c r="H7" s="510"/>
      <c r="I7" s="521" t="s">
        <v>700</v>
      </c>
      <c r="J7" s="378"/>
      <c r="K7" s="378"/>
      <c r="L7" s="378"/>
      <c r="M7" s="378"/>
      <c r="N7" s="374"/>
      <c r="O7" s="521" t="s">
        <v>108</v>
      </c>
      <c r="P7" s="378"/>
      <c r="Q7" s="378"/>
      <c r="R7" s="374"/>
      <c r="S7" s="521" t="s">
        <v>701</v>
      </c>
      <c r="T7" s="378"/>
      <c r="U7" s="378"/>
      <c r="V7" s="374"/>
    </row>
    <row r="8" spans="1:24" ht="18" customHeight="1" x14ac:dyDescent="0.25">
      <c r="C8" s="623" t="s">
        <v>2</v>
      </c>
      <c r="D8" s="333"/>
      <c r="E8" s="624" t="s">
        <v>2</v>
      </c>
      <c r="F8" s="333"/>
      <c r="G8" s="333"/>
      <c r="H8" s="345"/>
      <c r="I8" s="521" t="s">
        <v>702</v>
      </c>
      <c r="J8" s="374"/>
      <c r="K8" s="521" t="s">
        <v>703</v>
      </c>
      <c r="L8" s="374"/>
      <c r="M8" s="521" t="s">
        <v>704</v>
      </c>
      <c r="N8" s="374"/>
      <c r="O8" s="521" t="s">
        <v>705</v>
      </c>
      <c r="P8" s="374"/>
      <c r="Q8" s="521" t="s">
        <v>706</v>
      </c>
      <c r="R8" s="374"/>
      <c r="S8" s="521" t="s">
        <v>707</v>
      </c>
      <c r="T8" s="374"/>
      <c r="U8" s="521" t="s">
        <v>708</v>
      </c>
      <c r="V8" s="374"/>
    </row>
    <row r="9" spans="1:24" ht="60" x14ac:dyDescent="0.25">
      <c r="B9" s="376" t="s">
        <v>116</v>
      </c>
      <c r="C9" s="378"/>
      <c r="D9" s="374"/>
      <c r="E9" s="37" t="s">
        <v>710</v>
      </c>
      <c r="F9" s="37" t="s">
        <v>110</v>
      </c>
      <c r="G9" s="37" t="s">
        <v>111</v>
      </c>
      <c r="H9" s="37" t="s">
        <v>722</v>
      </c>
      <c r="I9" s="182" t="s">
        <v>710</v>
      </c>
      <c r="J9" s="182" t="s">
        <v>111</v>
      </c>
      <c r="K9" s="182" t="s">
        <v>710</v>
      </c>
      <c r="L9" s="182" t="s">
        <v>111</v>
      </c>
      <c r="M9" s="182" t="s">
        <v>710</v>
      </c>
      <c r="N9" s="182" t="s">
        <v>111</v>
      </c>
      <c r="O9" s="182" t="s">
        <v>710</v>
      </c>
      <c r="P9" s="182" t="s">
        <v>111</v>
      </c>
      <c r="Q9" s="182" t="s">
        <v>710</v>
      </c>
      <c r="R9" s="182" t="s">
        <v>111</v>
      </c>
      <c r="S9" s="182" t="s">
        <v>710</v>
      </c>
      <c r="T9" s="182" t="s">
        <v>111</v>
      </c>
      <c r="U9" s="182" t="s">
        <v>710</v>
      </c>
      <c r="V9" s="182" t="s">
        <v>111</v>
      </c>
    </row>
    <row r="10" spans="1:24" x14ac:dyDescent="0.25">
      <c r="B10" s="205" t="s">
        <v>702</v>
      </c>
      <c r="C10" s="555" t="s">
        <v>2</v>
      </c>
      <c r="D10" s="333"/>
      <c r="E10" s="219">
        <v>69685</v>
      </c>
      <c r="F10" s="40">
        <v>0.16026908923643099</v>
      </c>
      <c r="G10" s="41">
        <v>526353304.06</v>
      </c>
      <c r="H10" s="40">
        <v>8.1243582239760803E-2</v>
      </c>
      <c r="I10" s="208">
        <v>69685</v>
      </c>
      <c r="J10" s="209">
        <v>526353304.06</v>
      </c>
      <c r="K10" s="208">
        <v>0</v>
      </c>
      <c r="L10" s="209">
        <v>0</v>
      </c>
      <c r="M10" s="208">
        <v>0</v>
      </c>
      <c r="N10" s="209">
        <v>0</v>
      </c>
      <c r="O10" s="236">
        <v>5532</v>
      </c>
      <c r="P10" s="237">
        <v>64044450.280000001</v>
      </c>
      <c r="Q10" s="236">
        <v>64153</v>
      </c>
      <c r="R10" s="237">
        <v>462308853.77999997</v>
      </c>
      <c r="S10" s="236">
        <v>61133</v>
      </c>
      <c r="T10" s="237">
        <v>436336931.29000002</v>
      </c>
      <c r="U10" s="236">
        <v>8552</v>
      </c>
      <c r="V10" s="237">
        <v>90016372.769999996</v>
      </c>
    </row>
    <row r="11" spans="1:24" x14ac:dyDescent="0.25">
      <c r="B11" s="89" t="s">
        <v>1104</v>
      </c>
      <c r="C11" s="548" t="s">
        <v>2</v>
      </c>
      <c r="D11" s="333"/>
      <c r="E11" s="215">
        <v>1417</v>
      </c>
      <c r="F11" s="218">
        <v>3.2589696412143499E-3</v>
      </c>
      <c r="G11" s="217">
        <v>32762924.25</v>
      </c>
      <c r="H11" s="218">
        <v>5.0570164757938098E-3</v>
      </c>
      <c r="I11" s="204">
        <v>0</v>
      </c>
      <c r="J11" s="203">
        <v>0</v>
      </c>
      <c r="K11" s="204">
        <v>0</v>
      </c>
      <c r="L11" s="203">
        <v>0</v>
      </c>
      <c r="M11" s="204">
        <v>1417</v>
      </c>
      <c r="N11" s="203">
        <v>32762924.25</v>
      </c>
      <c r="O11" s="238">
        <v>785</v>
      </c>
      <c r="P11" s="217">
        <v>17708405.91</v>
      </c>
      <c r="Q11" s="238">
        <v>632</v>
      </c>
      <c r="R11" s="217">
        <v>15054518.34</v>
      </c>
      <c r="S11" s="238">
        <v>432</v>
      </c>
      <c r="T11" s="217">
        <v>11148507.880000001</v>
      </c>
      <c r="U11" s="238">
        <v>985</v>
      </c>
      <c r="V11" s="217">
        <v>21614416.370000001</v>
      </c>
    </row>
    <row r="12" spans="1:24" x14ac:dyDescent="0.25">
      <c r="B12" s="205" t="s">
        <v>703</v>
      </c>
      <c r="C12" s="555" t="s">
        <v>2</v>
      </c>
      <c r="D12" s="333"/>
      <c r="E12" s="219">
        <v>363698</v>
      </c>
      <c r="F12" s="40">
        <v>0.83647194112235501</v>
      </c>
      <c r="G12" s="41">
        <v>5919590022.0699997</v>
      </c>
      <c r="H12" s="40">
        <v>0.91369940128444505</v>
      </c>
      <c r="I12" s="208">
        <v>0</v>
      </c>
      <c r="J12" s="209">
        <v>0</v>
      </c>
      <c r="K12" s="208">
        <v>363698</v>
      </c>
      <c r="L12" s="209">
        <v>5919590022.0699997</v>
      </c>
      <c r="M12" s="208">
        <v>0</v>
      </c>
      <c r="N12" s="209">
        <v>0</v>
      </c>
      <c r="O12" s="236">
        <v>209000</v>
      </c>
      <c r="P12" s="237">
        <v>3551506282.4200001</v>
      </c>
      <c r="Q12" s="236">
        <v>154698</v>
      </c>
      <c r="R12" s="237">
        <v>2368083739.6500001</v>
      </c>
      <c r="S12" s="236">
        <v>357279</v>
      </c>
      <c r="T12" s="237">
        <v>5706455573.8299999</v>
      </c>
      <c r="U12" s="236">
        <v>6419</v>
      </c>
      <c r="V12" s="237">
        <v>213134448.24000001</v>
      </c>
    </row>
    <row r="13" spans="1:24" x14ac:dyDescent="0.25">
      <c r="B13" s="210" t="s">
        <v>115</v>
      </c>
      <c r="C13" s="542" t="s">
        <v>2</v>
      </c>
      <c r="D13" s="378"/>
      <c r="E13" s="221">
        <v>434800</v>
      </c>
      <c r="F13" s="222">
        <v>1</v>
      </c>
      <c r="G13" s="223">
        <v>6478706250.3800001</v>
      </c>
      <c r="H13" s="222">
        <v>1</v>
      </c>
      <c r="I13" s="213">
        <v>69685</v>
      </c>
      <c r="J13" s="214">
        <v>526353304.06</v>
      </c>
      <c r="K13" s="213">
        <v>363698</v>
      </c>
      <c r="L13" s="214">
        <v>5919590022.0699997</v>
      </c>
      <c r="M13" s="213">
        <v>1417</v>
      </c>
      <c r="N13" s="214">
        <v>32762924.25</v>
      </c>
      <c r="O13" s="239">
        <v>215317</v>
      </c>
      <c r="P13" s="240">
        <v>3633259138.6100001</v>
      </c>
      <c r="Q13" s="239">
        <v>219483</v>
      </c>
      <c r="R13" s="240">
        <v>2845447111.77</v>
      </c>
      <c r="S13" s="239">
        <v>418844</v>
      </c>
      <c r="T13" s="240">
        <v>6153941013</v>
      </c>
      <c r="U13" s="239">
        <v>15956</v>
      </c>
      <c r="V13" s="240">
        <v>324765237.38</v>
      </c>
    </row>
    <row r="14" spans="1:24" x14ac:dyDescent="0.25">
      <c r="B14" s="180" t="s">
        <v>2</v>
      </c>
      <c r="C14" s="522" t="s">
        <v>2</v>
      </c>
      <c r="D14" s="333"/>
      <c r="E14" s="181" t="s">
        <v>2</v>
      </c>
      <c r="F14" s="181" t="s">
        <v>2</v>
      </c>
      <c r="G14" s="181" t="s">
        <v>2</v>
      </c>
      <c r="H14" s="181" t="s">
        <v>2</v>
      </c>
      <c r="I14" s="181" t="s">
        <v>2</v>
      </c>
      <c r="J14" s="181" t="s">
        <v>2</v>
      </c>
      <c r="K14" s="181" t="s">
        <v>2</v>
      </c>
      <c r="L14" s="181" t="s">
        <v>2</v>
      </c>
      <c r="M14" s="181" t="s">
        <v>2</v>
      </c>
      <c r="N14" s="181" t="s">
        <v>2</v>
      </c>
      <c r="O14" s="181" t="s">
        <v>2</v>
      </c>
      <c r="P14" s="181" t="s">
        <v>2</v>
      </c>
      <c r="Q14" s="181" t="s">
        <v>2</v>
      </c>
      <c r="R14" s="181" t="s">
        <v>2</v>
      </c>
      <c r="S14" s="181" t="s">
        <v>2</v>
      </c>
      <c r="T14" s="181" t="s">
        <v>2</v>
      </c>
      <c r="U14" s="181" t="s">
        <v>2</v>
      </c>
      <c r="V14" s="181" t="s">
        <v>2</v>
      </c>
    </row>
    <row r="15" spans="1:24" x14ac:dyDescent="0.25">
      <c r="B15" s="241" t="s">
        <v>2</v>
      </c>
      <c r="C15" s="620" t="s">
        <v>2</v>
      </c>
      <c r="D15" s="333"/>
      <c r="E15" s="181" t="s">
        <v>2</v>
      </c>
      <c r="F15" s="181" t="s">
        <v>2</v>
      </c>
      <c r="G15" s="181" t="s">
        <v>2</v>
      </c>
      <c r="H15" s="181" t="s">
        <v>2</v>
      </c>
      <c r="I15" s="181" t="s">
        <v>2</v>
      </c>
      <c r="J15" s="181" t="s">
        <v>2</v>
      </c>
      <c r="K15" s="181" t="s">
        <v>2</v>
      </c>
      <c r="L15" s="181" t="s">
        <v>2</v>
      </c>
      <c r="M15" s="181" t="s">
        <v>2</v>
      </c>
      <c r="N15" s="181" t="s">
        <v>2</v>
      </c>
      <c r="O15" s="181" t="s">
        <v>2</v>
      </c>
      <c r="P15" s="181" t="s">
        <v>2</v>
      </c>
      <c r="Q15" s="181" t="s">
        <v>2</v>
      </c>
      <c r="R15" s="181" t="s">
        <v>2</v>
      </c>
      <c r="S15" s="181" t="s">
        <v>2</v>
      </c>
      <c r="T15" s="181" t="s">
        <v>2</v>
      </c>
      <c r="U15" s="181" t="s">
        <v>2</v>
      </c>
      <c r="V15" s="181" t="s">
        <v>2</v>
      </c>
    </row>
    <row r="16" spans="1:24" x14ac:dyDescent="0.25">
      <c r="B16" s="180" t="s">
        <v>2</v>
      </c>
      <c r="C16" s="522" t="s">
        <v>2</v>
      </c>
      <c r="D16" s="333"/>
      <c r="E16" s="181" t="s">
        <v>2</v>
      </c>
      <c r="F16" s="181" t="s">
        <v>2</v>
      </c>
      <c r="G16" s="181" t="s">
        <v>2</v>
      </c>
      <c r="H16" s="181" t="s">
        <v>2</v>
      </c>
      <c r="I16" s="181" t="s">
        <v>2</v>
      </c>
      <c r="J16" s="181" t="s">
        <v>2</v>
      </c>
      <c r="K16" s="181" t="s">
        <v>2</v>
      </c>
      <c r="L16" s="181" t="s">
        <v>2</v>
      </c>
      <c r="M16" s="181" t="s">
        <v>2</v>
      </c>
      <c r="N16" s="181" t="s">
        <v>2</v>
      </c>
      <c r="O16" s="181" t="s">
        <v>2</v>
      </c>
      <c r="P16" s="181" t="s">
        <v>2</v>
      </c>
      <c r="Q16" s="181" t="s">
        <v>2</v>
      </c>
      <c r="R16" s="181" t="s">
        <v>2</v>
      </c>
      <c r="S16" s="181" t="s">
        <v>2</v>
      </c>
      <c r="T16" s="181" t="s">
        <v>2</v>
      </c>
      <c r="U16" s="181" t="s">
        <v>2</v>
      </c>
      <c r="V16" s="181" t="s">
        <v>2</v>
      </c>
    </row>
    <row r="17" spans="2:22" x14ac:dyDescent="0.25">
      <c r="B17" s="235" t="s">
        <v>2</v>
      </c>
      <c r="C17" s="623" t="s">
        <v>2</v>
      </c>
      <c r="D17" s="333"/>
      <c r="E17" s="629" t="s">
        <v>881</v>
      </c>
      <c r="F17" s="509"/>
      <c r="G17" s="509"/>
      <c r="H17" s="510"/>
      <c r="I17" s="521" t="s">
        <v>700</v>
      </c>
      <c r="J17" s="378"/>
      <c r="K17" s="378"/>
      <c r="L17" s="378"/>
      <c r="M17" s="378"/>
      <c r="N17" s="374"/>
      <c r="O17" s="521" t="s">
        <v>108</v>
      </c>
      <c r="P17" s="378"/>
      <c r="Q17" s="378"/>
      <c r="R17" s="374"/>
      <c r="S17" s="521" t="s">
        <v>701</v>
      </c>
      <c r="T17" s="378"/>
      <c r="U17" s="378"/>
      <c r="V17" s="374"/>
    </row>
    <row r="18" spans="2:22" ht="18" customHeight="1" x14ac:dyDescent="0.25">
      <c r="C18" s="623" t="s">
        <v>2</v>
      </c>
      <c r="D18" s="333"/>
      <c r="E18" s="624" t="s">
        <v>2</v>
      </c>
      <c r="F18" s="333"/>
      <c r="G18" s="333"/>
      <c r="H18" s="345"/>
      <c r="I18" s="521" t="s">
        <v>702</v>
      </c>
      <c r="J18" s="374"/>
      <c r="K18" s="521" t="s">
        <v>703</v>
      </c>
      <c r="L18" s="374"/>
      <c r="M18" s="521" t="s">
        <v>704</v>
      </c>
      <c r="N18" s="374"/>
      <c r="O18" s="521" t="s">
        <v>705</v>
      </c>
      <c r="P18" s="374"/>
      <c r="Q18" s="521" t="s">
        <v>706</v>
      </c>
      <c r="R18" s="374"/>
      <c r="S18" s="521" t="s">
        <v>707</v>
      </c>
      <c r="T18" s="374"/>
      <c r="U18" s="521" t="s">
        <v>708</v>
      </c>
      <c r="V18" s="374"/>
    </row>
    <row r="19" spans="2:22" ht="60" x14ac:dyDescent="0.25">
      <c r="B19" s="376" t="s">
        <v>108</v>
      </c>
      <c r="C19" s="378"/>
      <c r="D19" s="374"/>
      <c r="E19" s="37" t="s">
        <v>710</v>
      </c>
      <c r="F19" s="37" t="s">
        <v>110</v>
      </c>
      <c r="G19" s="37" t="s">
        <v>111</v>
      </c>
      <c r="H19" s="37" t="s">
        <v>722</v>
      </c>
      <c r="I19" s="182" t="s">
        <v>710</v>
      </c>
      <c r="J19" s="182" t="s">
        <v>111</v>
      </c>
      <c r="K19" s="182" t="s">
        <v>710</v>
      </c>
      <c r="L19" s="182" t="s">
        <v>111</v>
      </c>
      <c r="M19" s="182" t="s">
        <v>710</v>
      </c>
      <c r="N19" s="182" t="s">
        <v>111</v>
      </c>
      <c r="O19" s="182" t="s">
        <v>710</v>
      </c>
      <c r="P19" s="182" t="s">
        <v>111</v>
      </c>
      <c r="Q19" s="182" t="s">
        <v>710</v>
      </c>
      <c r="R19" s="182" t="s">
        <v>111</v>
      </c>
      <c r="S19" s="182" t="s">
        <v>710</v>
      </c>
      <c r="T19" s="182" t="s">
        <v>111</v>
      </c>
      <c r="U19" s="182" t="s">
        <v>710</v>
      </c>
      <c r="V19" s="182" t="s">
        <v>111</v>
      </c>
    </row>
    <row r="20" spans="2:22" x14ac:dyDescent="0.25">
      <c r="B20" s="89" t="s">
        <v>705</v>
      </c>
      <c r="C20" s="548" t="s">
        <v>2</v>
      </c>
      <c r="D20" s="333"/>
      <c r="E20" s="215">
        <v>215317</v>
      </c>
      <c r="F20" s="218">
        <v>0.49520929162833499</v>
      </c>
      <c r="G20" s="217">
        <v>3633259138.6100001</v>
      </c>
      <c r="H20" s="218">
        <v>0.560800103940026</v>
      </c>
      <c r="I20" s="204">
        <v>5532</v>
      </c>
      <c r="J20" s="203">
        <v>64044450.280000001</v>
      </c>
      <c r="K20" s="204">
        <v>209000</v>
      </c>
      <c r="L20" s="203">
        <v>3551506282.4200001</v>
      </c>
      <c r="M20" s="204">
        <v>785</v>
      </c>
      <c r="N20" s="203">
        <v>17708405.91</v>
      </c>
      <c r="O20" s="238">
        <v>215317</v>
      </c>
      <c r="P20" s="217">
        <v>3633259138.6100001</v>
      </c>
      <c r="Q20" s="238">
        <v>0</v>
      </c>
      <c r="R20" s="217">
        <v>0</v>
      </c>
      <c r="S20" s="238">
        <v>206727</v>
      </c>
      <c r="T20" s="217">
        <v>3435157915.21</v>
      </c>
      <c r="U20" s="238">
        <v>8590</v>
      </c>
      <c r="V20" s="217">
        <v>198101223.40000001</v>
      </c>
    </row>
    <row r="21" spans="2:22" x14ac:dyDescent="0.25">
      <c r="B21" s="205" t="s">
        <v>706</v>
      </c>
      <c r="C21" s="555" t="s">
        <v>2</v>
      </c>
      <c r="D21" s="333"/>
      <c r="E21" s="219">
        <v>219483</v>
      </c>
      <c r="F21" s="40">
        <v>0.50479070837166495</v>
      </c>
      <c r="G21" s="41">
        <v>2845447111.77</v>
      </c>
      <c r="H21" s="40">
        <v>0.439199896059974</v>
      </c>
      <c r="I21" s="208">
        <v>64153</v>
      </c>
      <c r="J21" s="209">
        <v>462308853.77999997</v>
      </c>
      <c r="K21" s="208">
        <v>154698</v>
      </c>
      <c r="L21" s="209">
        <v>2368083739.6500001</v>
      </c>
      <c r="M21" s="208">
        <v>632</v>
      </c>
      <c r="N21" s="209">
        <v>15054518.34</v>
      </c>
      <c r="O21" s="236">
        <v>0</v>
      </c>
      <c r="P21" s="237">
        <v>0</v>
      </c>
      <c r="Q21" s="236">
        <v>219483</v>
      </c>
      <c r="R21" s="237">
        <v>2845447111.77</v>
      </c>
      <c r="S21" s="236">
        <v>212117</v>
      </c>
      <c r="T21" s="237">
        <v>2718783097.79</v>
      </c>
      <c r="U21" s="236">
        <v>7366</v>
      </c>
      <c r="V21" s="237">
        <v>126664013.98</v>
      </c>
    </row>
    <row r="22" spans="2:22" x14ac:dyDescent="0.25">
      <c r="B22" s="210" t="s">
        <v>115</v>
      </c>
      <c r="C22" s="542" t="s">
        <v>2</v>
      </c>
      <c r="D22" s="378"/>
      <c r="E22" s="221">
        <v>434800</v>
      </c>
      <c r="F22" s="222">
        <v>1</v>
      </c>
      <c r="G22" s="223">
        <v>6478706250.3800001</v>
      </c>
      <c r="H22" s="222">
        <v>1</v>
      </c>
      <c r="I22" s="213">
        <v>69685</v>
      </c>
      <c r="J22" s="214">
        <v>526353304.06</v>
      </c>
      <c r="K22" s="213">
        <v>363698</v>
      </c>
      <c r="L22" s="214">
        <v>5919590022.0699997</v>
      </c>
      <c r="M22" s="213">
        <v>1417</v>
      </c>
      <c r="N22" s="214">
        <v>32762924.25</v>
      </c>
      <c r="O22" s="239">
        <v>215317</v>
      </c>
      <c r="P22" s="240">
        <v>3633259138.6100001</v>
      </c>
      <c r="Q22" s="239">
        <v>219483</v>
      </c>
      <c r="R22" s="240">
        <v>2845447111.77</v>
      </c>
      <c r="S22" s="239">
        <v>418844</v>
      </c>
      <c r="T22" s="240">
        <v>6153941013</v>
      </c>
      <c r="U22" s="239">
        <v>15956</v>
      </c>
      <c r="V22" s="240">
        <v>324765237.38</v>
      </c>
    </row>
    <row r="23" spans="2:22" x14ac:dyDescent="0.25">
      <c r="B23" s="180" t="s">
        <v>2</v>
      </c>
      <c r="C23" s="522" t="s">
        <v>2</v>
      </c>
      <c r="D23" s="333"/>
      <c r="E23" s="181" t="s">
        <v>2</v>
      </c>
      <c r="F23" s="181" t="s">
        <v>2</v>
      </c>
      <c r="G23" s="181" t="s">
        <v>2</v>
      </c>
      <c r="H23" s="181" t="s">
        <v>2</v>
      </c>
      <c r="I23" s="181" t="s">
        <v>2</v>
      </c>
      <c r="J23" s="181" t="s">
        <v>2</v>
      </c>
      <c r="K23" s="181" t="s">
        <v>2</v>
      </c>
      <c r="L23" s="181" t="s">
        <v>2</v>
      </c>
      <c r="M23" s="181" t="s">
        <v>2</v>
      </c>
      <c r="N23" s="181" t="s">
        <v>2</v>
      </c>
      <c r="O23" s="181" t="s">
        <v>2</v>
      </c>
      <c r="P23" s="181" t="s">
        <v>2</v>
      </c>
      <c r="Q23" s="181" t="s">
        <v>2</v>
      </c>
      <c r="R23" s="181" t="s">
        <v>2</v>
      </c>
      <c r="S23" s="181" t="s">
        <v>2</v>
      </c>
      <c r="T23" s="181" t="s">
        <v>2</v>
      </c>
      <c r="U23" s="181" t="s">
        <v>2</v>
      </c>
      <c r="V23" s="181" t="s">
        <v>2</v>
      </c>
    </row>
    <row r="24" spans="2:22" x14ac:dyDescent="0.25">
      <c r="B24" s="241" t="s">
        <v>2</v>
      </c>
      <c r="C24" s="620" t="s">
        <v>2</v>
      </c>
      <c r="D24" s="333"/>
      <c r="E24" s="181" t="s">
        <v>2</v>
      </c>
      <c r="F24" s="181" t="s">
        <v>2</v>
      </c>
      <c r="G24" s="181" t="s">
        <v>2</v>
      </c>
      <c r="H24" s="181" t="s">
        <v>2</v>
      </c>
      <c r="I24" s="181" t="s">
        <v>2</v>
      </c>
      <c r="J24" s="181" t="s">
        <v>2</v>
      </c>
      <c r="K24" s="181" t="s">
        <v>2</v>
      </c>
      <c r="L24" s="181" t="s">
        <v>2</v>
      </c>
      <c r="M24" s="181" t="s">
        <v>2</v>
      </c>
      <c r="N24" s="181" t="s">
        <v>2</v>
      </c>
      <c r="O24" s="181" t="s">
        <v>2</v>
      </c>
      <c r="P24" s="181" t="s">
        <v>2</v>
      </c>
      <c r="Q24" s="181" t="s">
        <v>2</v>
      </c>
      <c r="R24" s="181" t="s">
        <v>2</v>
      </c>
      <c r="S24" s="181" t="s">
        <v>2</v>
      </c>
      <c r="T24" s="181" t="s">
        <v>2</v>
      </c>
      <c r="U24" s="181" t="s">
        <v>2</v>
      </c>
      <c r="V24" s="181" t="s">
        <v>2</v>
      </c>
    </row>
    <row r="25" spans="2:22" x14ac:dyDescent="0.25">
      <c r="B25" s="180" t="s">
        <v>2</v>
      </c>
      <c r="C25" s="522" t="s">
        <v>2</v>
      </c>
      <c r="D25" s="333"/>
      <c r="E25" s="181" t="s">
        <v>2</v>
      </c>
      <c r="F25" s="181" t="s">
        <v>2</v>
      </c>
      <c r="G25" s="181" t="s">
        <v>2</v>
      </c>
      <c r="H25" s="181" t="s">
        <v>2</v>
      </c>
      <c r="I25" s="181" t="s">
        <v>2</v>
      </c>
      <c r="J25" s="181" t="s">
        <v>2</v>
      </c>
      <c r="K25" s="181" t="s">
        <v>2</v>
      </c>
      <c r="L25" s="181" t="s">
        <v>2</v>
      </c>
      <c r="M25" s="181" t="s">
        <v>2</v>
      </c>
      <c r="N25" s="181" t="s">
        <v>2</v>
      </c>
      <c r="O25" s="181" t="s">
        <v>2</v>
      </c>
      <c r="P25" s="181" t="s">
        <v>2</v>
      </c>
      <c r="Q25" s="181" t="s">
        <v>2</v>
      </c>
      <c r="R25" s="181" t="s">
        <v>2</v>
      </c>
      <c r="S25" s="181" t="s">
        <v>2</v>
      </c>
      <c r="T25" s="181" t="s">
        <v>2</v>
      </c>
      <c r="U25" s="181" t="s">
        <v>2</v>
      </c>
      <c r="V25" s="181" t="s">
        <v>2</v>
      </c>
    </row>
    <row r="26" spans="2:22" x14ac:dyDescent="0.25">
      <c r="B26" s="235" t="s">
        <v>2</v>
      </c>
      <c r="C26" s="623" t="s">
        <v>2</v>
      </c>
      <c r="D26" s="333"/>
      <c r="E26" s="629" t="s">
        <v>881</v>
      </c>
      <c r="F26" s="509"/>
      <c r="G26" s="509"/>
      <c r="H26" s="510"/>
      <c r="I26" s="521" t="s">
        <v>700</v>
      </c>
      <c r="J26" s="378"/>
      <c r="K26" s="378"/>
      <c r="L26" s="378"/>
      <c r="M26" s="378"/>
      <c r="N26" s="374"/>
      <c r="O26" s="521" t="s">
        <v>108</v>
      </c>
      <c r="P26" s="378"/>
      <c r="Q26" s="378"/>
      <c r="R26" s="374"/>
      <c r="S26" s="521" t="s">
        <v>701</v>
      </c>
      <c r="T26" s="378"/>
      <c r="U26" s="378"/>
      <c r="V26" s="374"/>
    </row>
    <row r="27" spans="2:22" ht="18" customHeight="1" x14ac:dyDescent="0.25">
      <c r="C27" s="623" t="s">
        <v>2</v>
      </c>
      <c r="D27" s="333"/>
      <c r="E27" s="624" t="s">
        <v>2</v>
      </c>
      <c r="F27" s="333"/>
      <c r="G27" s="333"/>
      <c r="H27" s="345"/>
      <c r="I27" s="521" t="s">
        <v>702</v>
      </c>
      <c r="J27" s="374"/>
      <c r="K27" s="521" t="s">
        <v>703</v>
      </c>
      <c r="L27" s="374"/>
      <c r="M27" s="521" t="s">
        <v>704</v>
      </c>
      <c r="N27" s="374"/>
      <c r="O27" s="521" t="s">
        <v>705</v>
      </c>
      <c r="P27" s="374"/>
      <c r="Q27" s="521" t="s">
        <v>706</v>
      </c>
      <c r="R27" s="374"/>
      <c r="S27" s="521" t="s">
        <v>707</v>
      </c>
      <c r="T27" s="374"/>
      <c r="U27" s="521" t="s">
        <v>708</v>
      </c>
      <c r="V27" s="374"/>
    </row>
    <row r="28" spans="2:22" ht="60" x14ac:dyDescent="0.25">
      <c r="B28" s="376" t="s">
        <v>701</v>
      </c>
      <c r="C28" s="378"/>
      <c r="D28" s="374"/>
      <c r="E28" s="37" t="s">
        <v>710</v>
      </c>
      <c r="F28" s="37" t="s">
        <v>110</v>
      </c>
      <c r="G28" s="37" t="s">
        <v>111</v>
      </c>
      <c r="H28" s="37" t="s">
        <v>722</v>
      </c>
      <c r="I28" s="182" t="s">
        <v>710</v>
      </c>
      <c r="J28" s="182" t="s">
        <v>111</v>
      </c>
      <c r="K28" s="182" t="s">
        <v>710</v>
      </c>
      <c r="L28" s="182" t="s">
        <v>111</v>
      </c>
      <c r="M28" s="182" t="s">
        <v>710</v>
      </c>
      <c r="N28" s="182" t="s">
        <v>111</v>
      </c>
      <c r="O28" s="182" t="s">
        <v>710</v>
      </c>
      <c r="P28" s="182" t="s">
        <v>111</v>
      </c>
      <c r="Q28" s="182" t="s">
        <v>710</v>
      </c>
      <c r="R28" s="182" t="s">
        <v>111</v>
      </c>
      <c r="S28" s="182" t="s">
        <v>710</v>
      </c>
      <c r="T28" s="182" t="s">
        <v>111</v>
      </c>
      <c r="U28" s="182" t="s">
        <v>710</v>
      </c>
      <c r="V28" s="182" t="s">
        <v>111</v>
      </c>
    </row>
    <row r="29" spans="2:22" x14ac:dyDescent="0.25">
      <c r="B29" s="89" t="s">
        <v>708</v>
      </c>
      <c r="C29" s="548" t="s">
        <v>2</v>
      </c>
      <c r="D29" s="333"/>
      <c r="E29" s="215">
        <v>15956</v>
      </c>
      <c r="F29" s="218">
        <v>3.6697332106715698E-2</v>
      </c>
      <c r="G29" s="217">
        <v>324765237.38</v>
      </c>
      <c r="H29" s="218">
        <v>5.0128100399821497E-2</v>
      </c>
      <c r="I29" s="204">
        <v>8552</v>
      </c>
      <c r="J29" s="203">
        <v>90016372.769999996</v>
      </c>
      <c r="K29" s="204">
        <v>6419</v>
      </c>
      <c r="L29" s="203">
        <v>213134448.24000001</v>
      </c>
      <c r="M29" s="204">
        <v>985</v>
      </c>
      <c r="N29" s="203">
        <v>21614416.370000001</v>
      </c>
      <c r="O29" s="238">
        <v>8590</v>
      </c>
      <c r="P29" s="217">
        <v>198101223.40000001</v>
      </c>
      <c r="Q29" s="238">
        <v>7366</v>
      </c>
      <c r="R29" s="217">
        <v>126664013.98</v>
      </c>
      <c r="S29" s="238">
        <v>0</v>
      </c>
      <c r="T29" s="217">
        <v>0</v>
      </c>
      <c r="U29" s="238">
        <v>15956</v>
      </c>
      <c r="V29" s="217">
        <v>324765237.38</v>
      </c>
    </row>
    <row r="30" spans="2:22" x14ac:dyDescent="0.25">
      <c r="B30" s="205" t="s">
        <v>707</v>
      </c>
      <c r="C30" s="555" t="s">
        <v>2</v>
      </c>
      <c r="D30" s="333"/>
      <c r="E30" s="219">
        <v>418844</v>
      </c>
      <c r="F30" s="40">
        <v>0.963302667893284</v>
      </c>
      <c r="G30" s="41">
        <v>6153941013</v>
      </c>
      <c r="H30" s="40">
        <v>0.94987189960017804</v>
      </c>
      <c r="I30" s="208">
        <v>61133</v>
      </c>
      <c r="J30" s="209">
        <v>436336931.29000002</v>
      </c>
      <c r="K30" s="208">
        <v>357279</v>
      </c>
      <c r="L30" s="209">
        <v>5706455573.8299999</v>
      </c>
      <c r="M30" s="208">
        <v>432</v>
      </c>
      <c r="N30" s="209">
        <v>11148507.880000001</v>
      </c>
      <c r="O30" s="236">
        <v>206727</v>
      </c>
      <c r="P30" s="237">
        <v>3435157915.21</v>
      </c>
      <c r="Q30" s="236">
        <v>212117</v>
      </c>
      <c r="R30" s="237">
        <v>2718783097.79</v>
      </c>
      <c r="S30" s="236">
        <v>418844</v>
      </c>
      <c r="T30" s="237">
        <v>6153941013</v>
      </c>
      <c r="U30" s="236">
        <v>0</v>
      </c>
      <c r="V30" s="237">
        <v>0</v>
      </c>
    </row>
    <row r="31" spans="2:22" x14ac:dyDescent="0.25">
      <c r="B31" s="210" t="s">
        <v>115</v>
      </c>
      <c r="C31" s="542" t="s">
        <v>2</v>
      </c>
      <c r="D31" s="378"/>
      <c r="E31" s="221">
        <v>434800</v>
      </c>
      <c r="F31" s="222">
        <v>1</v>
      </c>
      <c r="G31" s="223">
        <v>6478706250.3800001</v>
      </c>
      <c r="H31" s="222">
        <v>1</v>
      </c>
      <c r="I31" s="213">
        <v>69685</v>
      </c>
      <c r="J31" s="214">
        <v>526353304.06</v>
      </c>
      <c r="K31" s="213">
        <v>363698</v>
      </c>
      <c r="L31" s="214">
        <v>5919590022.0699997</v>
      </c>
      <c r="M31" s="213">
        <v>1417</v>
      </c>
      <c r="N31" s="214">
        <v>32762924.25</v>
      </c>
      <c r="O31" s="239">
        <v>215317</v>
      </c>
      <c r="P31" s="240">
        <v>3633259138.6100001</v>
      </c>
      <c r="Q31" s="239">
        <v>219483</v>
      </c>
      <c r="R31" s="240">
        <v>2845447111.77</v>
      </c>
      <c r="S31" s="239">
        <v>418844</v>
      </c>
      <c r="T31" s="240">
        <v>6153941013</v>
      </c>
      <c r="U31" s="239">
        <v>15956</v>
      </c>
      <c r="V31" s="240">
        <v>324765237.38</v>
      </c>
    </row>
    <row r="32" spans="2:22" x14ac:dyDescent="0.25">
      <c r="B32" s="180" t="s">
        <v>2</v>
      </c>
      <c r="C32" s="522" t="s">
        <v>2</v>
      </c>
      <c r="D32" s="333"/>
      <c r="E32" s="181" t="s">
        <v>2</v>
      </c>
      <c r="F32" s="181" t="s">
        <v>2</v>
      </c>
      <c r="G32" s="181" t="s">
        <v>2</v>
      </c>
      <c r="H32" s="181" t="s">
        <v>2</v>
      </c>
      <c r="I32" s="181" t="s">
        <v>2</v>
      </c>
      <c r="J32" s="181" t="s">
        <v>2</v>
      </c>
      <c r="K32" s="181" t="s">
        <v>2</v>
      </c>
      <c r="L32" s="181" t="s">
        <v>2</v>
      </c>
      <c r="M32" s="181" t="s">
        <v>2</v>
      </c>
      <c r="N32" s="181" t="s">
        <v>2</v>
      </c>
      <c r="O32" s="181" t="s">
        <v>2</v>
      </c>
      <c r="P32" s="181" t="s">
        <v>2</v>
      </c>
      <c r="Q32" s="181" t="s">
        <v>2</v>
      </c>
      <c r="R32" s="181" t="s">
        <v>2</v>
      </c>
      <c r="S32" s="181" t="s">
        <v>2</v>
      </c>
      <c r="T32" s="181" t="s">
        <v>2</v>
      </c>
      <c r="U32" s="181" t="s">
        <v>2</v>
      </c>
      <c r="V32" s="181" t="s">
        <v>2</v>
      </c>
    </row>
    <row r="33" spans="2:22" x14ac:dyDescent="0.25">
      <c r="B33" s="241" t="s">
        <v>2</v>
      </c>
      <c r="C33" s="620" t="s">
        <v>2</v>
      </c>
      <c r="D33" s="333"/>
      <c r="E33" s="181" t="s">
        <v>2</v>
      </c>
      <c r="F33" s="181" t="s">
        <v>2</v>
      </c>
      <c r="G33" s="181" t="s">
        <v>2</v>
      </c>
      <c r="H33" s="181" t="s">
        <v>2</v>
      </c>
      <c r="I33" s="181" t="s">
        <v>2</v>
      </c>
      <c r="J33" s="181" t="s">
        <v>2</v>
      </c>
      <c r="K33" s="181" t="s">
        <v>2</v>
      </c>
      <c r="L33" s="181" t="s">
        <v>2</v>
      </c>
      <c r="M33" s="181" t="s">
        <v>2</v>
      </c>
      <c r="N33" s="181" t="s">
        <v>2</v>
      </c>
      <c r="O33" s="181" t="s">
        <v>2</v>
      </c>
      <c r="P33" s="181" t="s">
        <v>2</v>
      </c>
      <c r="Q33" s="181" t="s">
        <v>2</v>
      </c>
      <c r="R33" s="181" t="s">
        <v>2</v>
      </c>
      <c r="S33" s="181" t="s">
        <v>2</v>
      </c>
      <c r="T33" s="181" t="s">
        <v>2</v>
      </c>
      <c r="U33" s="181" t="s">
        <v>2</v>
      </c>
      <c r="V33" s="181" t="s">
        <v>2</v>
      </c>
    </row>
    <row r="34" spans="2:22" x14ac:dyDescent="0.25">
      <c r="B34" s="180" t="s">
        <v>2</v>
      </c>
      <c r="C34" s="522" t="s">
        <v>2</v>
      </c>
      <c r="D34" s="333"/>
      <c r="E34" s="181" t="s">
        <v>2</v>
      </c>
      <c r="F34" s="181" t="s">
        <v>2</v>
      </c>
      <c r="G34" s="181" t="s">
        <v>2</v>
      </c>
      <c r="H34" s="181" t="s">
        <v>2</v>
      </c>
      <c r="I34" s="181" t="s">
        <v>2</v>
      </c>
      <c r="J34" s="181" t="s">
        <v>2</v>
      </c>
      <c r="K34" s="181" t="s">
        <v>2</v>
      </c>
      <c r="L34" s="181" t="s">
        <v>2</v>
      </c>
      <c r="M34" s="181" t="s">
        <v>2</v>
      </c>
      <c r="N34" s="181" t="s">
        <v>2</v>
      </c>
      <c r="O34" s="181" t="s">
        <v>2</v>
      </c>
      <c r="P34" s="181" t="s">
        <v>2</v>
      </c>
      <c r="Q34" s="181" t="s">
        <v>2</v>
      </c>
      <c r="R34" s="181" t="s">
        <v>2</v>
      </c>
      <c r="S34" s="181" t="s">
        <v>2</v>
      </c>
      <c r="T34" s="181" t="s">
        <v>2</v>
      </c>
      <c r="U34" s="181" t="s">
        <v>2</v>
      </c>
      <c r="V34" s="181" t="s">
        <v>2</v>
      </c>
    </row>
    <row r="35" spans="2:22" x14ac:dyDescent="0.25">
      <c r="B35" s="235" t="s">
        <v>2</v>
      </c>
      <c r="C35" s="623" t="s">
        <v>2</v>
      </c>
      <c r="D35" s="333"/>
      <c r="E35" s="629" t="s">
        <v>881</v>
      </c>
      <c r="F35" s="509"/>
      <c r="G35" s="509"/>
      <c r="H35" s="510"/>
      <c r="I35" s="521" t="s">
        <v>700</v>
      </c>
      <c r="J35" s="378"/>
      <c r="K35" s="378"/>
      <c r="L35" s="378"/>
      <c r="M35" s="378"/>
      <c r="N35" s="374"/>
      <c r="O35" s="521" t="s">
        <v>108</v>
      </c>
      <c r="P35" s="378"/>
      <c r="Q35" s="378"/>
      <c r="R35" s="374"/>
      <c r="S35" s="521" t="s">
        <v>701</v>
      </c>
      <c r="T35" s="378"/>
      <c r="U35" s="378"/>
      <c r="V35" s="374"/>
    </row>
    <row r="36" spans="2:22" ht="18" customHeight="1" x14ac:dyDescent="0.25">
      <c r="C36" s="623" t="s">
        <v>2</v>
      </c>
      <c r="D36" s="333"/>
      <c r="E36" s="624" t="s">
        <v>2</v>
      </c>
      <c r="F36" s="333"/>
      <c r="G36" s="333"/>
      <c r="H36" s="345"/>
      <c r="I36" s="521" t="s">
        <v>702</v>
      </c>
      <c r="J36" s="374"/>
      <c r="K36" s="521" t="s">
        <v>703</v>
      </c>
      <c r="L36" s="374"/>
      <c r="M36" s="521" t="s">
        <v>704</v>
      </c>
      <c r="N36" s="374"/>
      <c r="O36" s="521" t="s">
        <v>705</v>
      </c>
      <c r="P36" s="374"/>
      <c r="Q36" s="521" t="s">
        <v>706</v>
      </c>
      <c r="R36" s="374"/>
      <c r="S36" s="521" t="s">
        <v>707</v>
      </c>
      <c r="T36" s="374"/>
      <c r="U36" s="521" t="s">
        <v>708</v>
      </c>
      <c r="V36" s="374"/>
    </row>
    <row r="37" spans="2:22" ht="60" x14ac:dyDescent="0.25">
      <c r="B37" s="376" t="s">
        <v>1105</v>
      </c>
      <c r="C37" s="378"/>
      <c r="D37" s="374"/>
      <c r="E37" s="37" t="s">
        <v>710</v>
      </c>
      <c r="F37" s="37" t="s">
        <v>110</v>
      </c>
      <c r="G37" s="37" t="s">
        <v>111</v>
      </c>
      <c r="H37" s="37" t="s">
        <v>722</v>
      </c>
      <c r="I37" s="182" t="s">
        <v>710</v>
      </c>
      <c r="J37" s="182" t="s">
        <v>111</v>
      </c>
      <c r="K37" s="182" t="s">
        <v>710</v>
      </c>
      <c r="L37" s="182" t="s">
        <v>111</v>
      </c>
      <c r="M37" s="182" t="s">
        <v>710</v>
      </c>
      <c r="N37" s="182" t="s">
        <v>111</v>
      </c>
      <c r="O37" s="182" t="s">
        <v>710</v>
      </c>
      <c r="P37" s="182" t="s">
        <v>111</v>
      </c>
      <c r="Q37" s="182" t="s">
        <v>710</v>
      </c>
      <c r="R37" s="182" t="s">
        <v>111</v>
      </c>
      <c r="S37" s="182" t="s">
        <v>710</v>
      </c>
      <c r="T37" s="182" t="s">
        <v>111</v>
      </c>
      <c r="U37" s="182" t="s">
        <v>710</v>
      </c>
      <c r="V37" s="182" t="s">
        <v>111</v>
      </c>
    </row>
    <row r="38" spans="2:22" x14ac:dyDescent="0.25">
      <c r="B38" s="89" t="s">
        <v>1106</v>
      </c>
      <c r="C38" s="548" t="s">
        <v>2</v>
      </c>
      <c r="D38" s="333"/>
      <c r="E38" s="215">
        <v>14836</v>
      </c>
      <c r="F38" s="218">
        <v>3.4121435142594303E-2</v>
      </c>
      <c r="G38" s="217">
        <v>440083458.88</v>
      </c>
      <c r="H38" s="218">
        <v>6.7927675969903303E-2</v>
      </c>
      <c r="I38" s="204">
        <v>735</v>
      </c>
      <c r="J38" s="203">
        <v>16897381.210000001</v>
      </c>
      <c r="K38" s="204">
        <v>14090</v>
      </c>
      <c r="L38" s="203">
        <v>422818489.49000001</v>
      </c>
      <c r="M38" s="204">
        <v>11</v>
      </c>
      <c r="N38" s="203">
        <v>367588.18</v>
      </c>
      <c r="O38" s="238">
        <v>11076</v>
      </c>
      <c r="P38" s="217">
        <v>318081831.85000002</v>
      </c>
      <c r="Q38" s="238">
        <v>3760</v>
      </c>
      <c r="R38" s="217">
        <v>122001627.03</v>
      </c>
      <c r="S38" s="238">
        <v>11974</v>
      </c>
      <c r="T38" s="217">
        <v>317084944.07999998</v>
      </c>
      <c r="U38" s="238">
        <v>2862</v>
      </c>
      <c r="V38" s="217">
        <v>122998514.8</v>
      </c>
    </row>
    <row r="39" spans="2:22" x14ac:dyDescent="0.25">
      <c r="B39" s="205" t="s">
        <v>1107</v>
      </c>
      <c r="C39" s="555" t="s">
        <v>2</v>
      </c>
      <c r="D39" s="333"/>
      <c r="E39" s="219">
        <v>92237</v>
      </c>
      <c r="F39" s="40">
        <v>0.21213661453541899</v>
      </c>
      <c r="G39" s="41">
        <v>1399272367.8399999</v>
      </c>
      <c r="H39" s="40">
        <v>0.215980214839641</v>
      </c>
      <c r="I39" s="208">
        <v>29109</v>
      </c>
      <c r="J39" s="209">
        <v>237061558.68000001</v>
      </c>
      <c r="K39" s="208">
        <v>61787</v>
      </c>
      <c r="L39" s="209">
        <v>1131931489.1400001</v>
      </c>
      <c r="M39" s="208">
        <v>1341</v>
      </c>
      <c r="N39" s="209">
        <v>30279320.02</v>
      </c>
      <c r="O39" s="236">
        <v>26640</v>
      </c>
      <c r="P39" s="237">
        <v>539131194.96000004</v>
      </c>
      <c r="Q39" s="236">
        <v>65597</v>
      </c>
      <c r="R39" s="237">
        <v>860141172.88</v>
      </c>
      <c r="S39" s="236">
        <v>82187</v>
      </c>
      <c r="T39" s="237">
        <v>1274078299</v>
      </c>
      <c r="U39" s="236">
        <v>10050</v>
      </c>
      <c r="V39" s="237">
        <v>125194068.84</v>
      </c>
    </row>
    <row r="40" spans="2:22" x14ac:dyDescent="0.25">
      <c r="B40" s="89" t="s">
        <v>1108</v>
      </c>
      <c r="C40" s="548" t="s">
        <v>2</v>
      </c>
      <c r="D40" s="333"/>
      <c r="E40" s="215">
        <v>6630</v>
      </c>
      <c r="F40" s="218">
        <v>1.5248390064397399E-2</v>
      </c>
      <c r="G40" s="217">
        <v>175221242.41999999</v>
      </c>
      <c r="H40" s="218">
        <v>2.7045714938800099E-2</v>
      </c>
      <c r="I40" s="204">
        <v>896</v>
      </c>
      <c r="J40" s="203">
        <v>12198224.35</v>
      </c>
      <c r="K40" s="204">
        <v>5726</v>
      </c>
      <c r="L40" s="203">
        <v>162697229.62</v>
      </c>
      <c r="M40" s="204">
        <v>8</v>
      </c>
      <c r="N40" s="203">
        <v>325788.45</v>
      </c>
      <c r="O40" s="238">
        <v>3430</v>
      </c>
      <c r="P40" s="217">
        <v>104542040.43000001</v>
      </c>
      <c r="Q40" s="238">
        <v>3200</v>
      </c>
      <c r="R40" s="217">
        <v>70679201.989999995</v>
      </c>
      <c r="S40" s="238">
        <v>6102</v>
      </c>
      <c r="T40" s="217">
        <v>158395678.44</v>
      </c>
      <c r="U40" s="238">
        <v>528</v>
      </c>
      <c r="V40" s="217">
        <v>16825563.98</v>
      </c>
    </row>
    <row r="41" spans="2:22" x14ac:dyDescent="0.25">
      <c r="B41" s="205" t="s">
        <v>1109</v>
      </c>
      <c r="C41" s="555" t="s">
        <v>2</v>
      </c>
      <c r="D41" s="333"/>
      <c r="E41" s="219">
        <v>321097</v>
      </c>
      <c r="F41" s="40">
        <v>0.73849356025759005</v>
      </c>
      <c r="G41" s="41">
        <v>4464129181.2399998</v>
      </c>
      <c r="H41" s="40">
        <v>0.68904639425165504</v>
      </c>
      <c r="I41" s="208">
        <v>38945</v>
      </c>
      <c r="J41" s="209">
        <v>260196139.81999999</v>
      </c>
      <c r="K41" s="208">
        <v>282095</v>
      </c>
      <c r="L41" s="209">
        <v>4202142813.8200002</v>
      </c>
      <c r="M41" s="208">
        <v>57</v>
      </c>
      <c r="N41" s="209">
        <v>1790227.6</v>
      </c>
      <c r="O41" s="236">
        <v>174171</v>
      </c>
      <c r="P41" s="237">
        <v>2671504071.3699999</v>
      </c>
      <c r="Q41" s="236">
        <v>146926</v>
      </c>
      <c r="R41" s="237">
        <v>1792625109.8699999</v>
      </c>
      <c r="S41" s="236">
        <v>318581</v>
      </c>
      <c r="T41" s="237">
        <v>4404382091.4799995</v>
      </c>
      <c r="U41" s="236">
        <v>2516</v>
      </c>
      <c r="V41" s="237">
        <v>59747089.759999998</v>
      </c>
    </row>
    <row r="42" spans="2:22" x14ac:dyDescent="0.25">
      <c r="B42" s="210" t="s">
        <v>115</v>
      </c>
      <c r="C42" s="542" t="s">
        <v>2</v>
      </c>
      <c r="D42" s="378"/>
      <c r="E42" s="221">
        <v>434800</v>
      </c>
      <c r="F42" s="222">
        <v>1</v>
      </c>
      <c r="G42" s="223">
        <v>6478706250.3800001</v>
      </c>
      <c r="H42" s="222">
        <v>1</v>
      </c>
      <c r="I42" s="213">
        <v>69685</v>
      </c>
      <c r="J42" s="214">
        <v>526353304.06</v>
      </c>
      <c r="K42" s="213">
        <v>363698</v>
      </c>
      <c r="L42" s="214">
        <v>5919590022.0699997</v>
      </c>
      <c r="M42" s="213">
        <v>1417</v>
      </c>
      <c r="N42" s="214">
        <v>32762924.25</v>
      </c>
      <c r="O42" s="239">
        <v>215317</v>
      </c>
      <c r="P42" s="240">
        <v>3633259138.6100001</v>
      </c>
      <c r="Q42" s="239">
        <v>219483</v>
      </c>
      <c r="R42" s="240">
        <v>2845447111.77</v>
      </c>
      <c r="S42" s="239">
        <v>418844</v>
      </c>
      <c r="T42" s="240">
        <v>6153941013</v>
      </c>
      <c r="U42" s="239">
        <v>15956</v>
      </c>
      <c r="V42" s="240">
        <v>324765237.38</v>
      </c>
    </row>
    <row r="43" spans="2:22" x14ac:dyDescent="0.25">
      <c r="B43" s="180" t="s">
        <v>2</v>
      </c>
      <c r="C43" s="522" t="s">
        <v>2</v>
      </c>
      <c r="D43" s="333"/>
      <c r="E43" s="181" t="s">
        <v>2</v>
      </c>
      <c r="F43" s="181" t="s">
        <v>2</v>
      </c>
      <c r="G43" s="181" t="s">
        <v>2</v>
      </c>
      <c r="H43" s="181" t="s">
        <v>2</v>
      </c>
      <c r="I43" s="181" t="s">
        <v>2</v>
      </c>
      <c r="J43" s="181" t="s">
        <v>2</v>
      </c>
      <c r="K43" s="181" t="s">
        <v>2</v>
      </c>
      <c r="L43" s="181" t="s">
        <v>2</v>
      </c>
      <c r="M43" s="181" t="s">
        <v>2</v>
      </c>
      <c r="N43" s="181" t="s">
        <v>2</v>
      </c>
      <c r="O43" s="181" t="s">
        <v>2</v>
      </c>
      <c r="P43" s="181" t="s">
        <v>2</v>
      </c>
      <c r="Q43" s="181" t="s">
        <v>2</v>
      </c>
      <c r="R43" s="181" t="s">
        <v>2</v>
      </c>
      <c r="S43" s="181" t="s">
        <v>2</v>
      </c>
      <c r="T43" s="181" t="s">
        <v>2</v>
      </c>
      <c r="U43" s="181" t="s">
        <v>2</v>
      </c>
      <c r="V43" s="181" t="s">
        <v>2</v>
      </c>
    </row>
    <row r="44" spans="2:22" x14ac:dyDescent="0.25">
      <c r="B44" s="241" t="s">
        <v>2</v>
      </c>
      <c r="C44" s="620" t="s">
        <v>2</v>
      </c>
      <c r="D44" s="333"/>
      <c r="E44" s="181" t="s">
        <v>2</v>
      </c>
      <c r="F44" s="181" t="s">
        <v>2</v>
      </c>
      <c r="G44" s="181" t="s">
        <v>2</v>
      </c>
      <c r="H44" s="181" t="s">
        <v>2</v>
      </c>
      <c r="I44" s="181" t="s">
        <v>2</v>
      </c>
      <c r="J44" s="181" t="s">
        <v>2</v>
      </c>
      <c r="K44" s="181" t="s">
        <v>2</v>
      </c>
      <c r="L44" s="181" t="s">
        <v>2</v>
      </c>
      <c r="M44" s="181" t="s">
        <v>2</v>
      </c>
      <c r="N44" s="181" t="s">
        <v>2</v>
      </c>
      <c r="O44" s="181" t="s">
        <v>2</v>
      </c>
      <c r="P44" s="181" t="s">
        <v>2</v>
      </c>
      <c r="Q44" s="181" t="s">
        <v>2</v>
      </c>
      <c r="R44" s="181" t="s">
        <v>2</v>
      </c>
      <c r="S44" s="181" t="s">
        <v>2</v>
      </c>
      <c r="T44" s="181" t="s">
        <v>2</v>
      </c>
      <c r="U44" s="181" t="s">
        <v>2</v>
      </c>
      <c r="V44" s="181" t="s">
        <v>2</v>
      </c>
    </row>
    <row r="45" spans="2:22" x14ac:dyDescent="0.25">
      <c r="B45" s="180" t="s">
        <v>2</v>
      </c>
      <c r="C45" s="522" t="s">
        <v>2</v>
      </c>
      <c r="D45" s="333"/>
      <c r="E45" s="181" t="s">
        <v>2</v>
      </c>
      <c r="F45" s="181" t="s">
        <v>2</v>
      </c>
      <c r="G45" s="181" t="s">
        <v>2</v>
      </c>
      <c r="H45" s="181" t="s">
        <v>2</v>
      </c>
      <c r="I45" s="181" t="s">
        <v>2</v>
      </c>
      <c r="J45" s="181" t="s">
        <v>2</v>
      </c>
      <c r="K45" s="181" t="s">
        <v>2</v>
      </c>
      <c r="L45" s="181" t="s">
        <v>2</v>
      </c>
      <c r="M45" s="181" t="s">
        <v>2</v>
      </c>
      <c r="N45" s="181" t="s">
        <v>2</v>
      </c>
      <c r="O45" s="181" t="s">
        <v>2</v>
      </c>
      <c r="P45" s="181" t="s">
        <v>2</v>
      </c>
      <c r="Q45" s="181" t="s">
        <v>2</v>
      </c>
      <c r="R45" s="181" t="s">
        <v>2</v>
      </c>
      <c r="S45" s="181" t="s">
        <v>2</v>
      </c>
      <c r="T45" s="181" t="s">
        <v>2</v>
      </c>
      <c r="U45" s="181" t="s">
        <v>2</v>
      </c>
      <c r="V45" s="181" t="s">
        <v>2</v>
      </c>
    </row>
    <row r="46" spans="2:22" x14ac:dyDescent="0.25">
      <c r="B46" s="235" t="s">
        <v>2</v>
      </c>
      <c r="C46" s="623" t="s">
        <v>2</v>
      </c>
      <c r="D46" s="333"/>
      <c r="E46" s="629" t="s">
        <v>881</v>
      </c>
      <c r="F46" s="509"/>
      <c r="G46" s="509"/>
      <c r="H46" s="510"/>
      <c r="I46" s="521" t="s">
        <v>700</v>
      </c>
      <c r="J46" s="378"/>
      <c r="K46" s="378"/>
      <c r="L46" s="378"/>
      <c r="M46" s="378"/>
      <c r="N46" s="374"/>
      <c r="O46" s="521" t="s">
        <v>108</v>
      </c>
      <c r="P46" s="378"/>
      <c r="Q46" s="378"/>
      <c r="R46" s="374"/>
      <c r="S46" s="521" t="s">
        <v>701</v>
      </c>
      <c r="T46" s="378"/>
      <c r="U46" s="378"/>
      <c r="V46" s="374"/>
    </row>
    <row r="47" spans="2:22" ht="18" customHeight="1" x14ac:dyDescent="0.25">
      <c r="C47" s="623" t="s">
        <v>2</v>
      </c>
      <c r="D47" s="333"/>
      <c r="E47" s="624" t="s">
        <v>2</v>
      </c>
      <c r="F47" s="333"/>
      <c r="G47" s="333"/>
      <c r="H47" s="345"/>
      <c r="I47" s="521" t="s">
        <v>702</v>
      </c>
      <c r="J47" s="374"/>
      <c r="K47" s="521" t="s">
        <v>703</v>
      </c>
      <c r="L47" s="374"/>
      <c r="M47" s="521" t="s">
        <v>704</v>
      </c>
      <c r="N47" s="374"/>
      <c r="O47" s="521" t="s">
        <v>705</v>
      </c>
      <c r="P47" s="374"/>
      <c r="Q47" s="521" t="s">
        <v>706</v>
      </c>
      <c r="R47" s="374"/>
      <c r="S47" s="521" t="s">
        <v>707</v>
      </c>
      <c r="T47" s="374"/>
      <c r="U47" s="521" t="s">
        <v>708</v>
      </c>
      <c r="V47" s="374"/>
    </row>
    <row r="48" spans="2:22" ht="60" x14ac:dyDescent="0.25">
      <c r="B48" s="376" t="s">
        <v>1110</v>
      </c>
      <c r="C48" s="378"/>
      <c r="D48" s="374"/>
      <c r="E48" s="37" t="s">
        <v>710</v>
      </c>
      <c r="F48" s="37" t="s">
        <v>110</v>
      </c>
      <c r="G48" s="37" t="s">
        <v>111</v>
      </c>
      <c r="H48" s="37" t="s">
        <v>722</v>
      </c>
      <c r="I48" s="182" t="s">
        <v>710</v>
      </c>
      <c r="J48" s="182" t="s">
        <v>111</v>
      </c>
      <c r="K48" s="182" t="s">
        <v>710</v>
      </c>
      <c r="L48" s="182" t="s">
        <v>111</v>
      </c>
      <c r="M48" s="182" t="s">
        <v>710</v>
      </c>
      <c r="N48" s="182" t="s">
        <v>111</v>
      </c>
      <c r="O48" s="182" t="s">
        <v>710</v>
      </c>
      <c r="P48" s="182" t="s">
        <v>111</v>
      </c>
      <c r="Q48" s="182" t="s">
        <v>710</v>
      </c>
      <c r="R48" s="182" t="s">
        <v>111</v>
      </c>
      <c r="S48" s="182" t="s">
        <v>710</v>
      </c>
      <c r="T48" s="182" t="s">
        <v>111</v>
      </c>
      <c r="U48" s="182" t="s">
        <v>710</v>
      </c>
      <c r="V48" s="182" t="s">
        <v>111</v>
      </c>
    </row>
    <row r="49" spans="2:22" x14ac:dyDescent="0.25">
      <c r="B49" s="89" t="s">
        <v>1111</v>
      </c>
      <c r="C49" s="548" t="s">
        <v>2</v>
      </c>
      <c r="D49" s="333"/>
      <c r="E49" s="215">
        <v>376</v>
      </c>
      <c r="F49" s="218">
        <f>E49/$E$51</f>
        <v>8.6476540938362463E-4</v>
      </c>
      <c r="G49" s="217">
        <v>5236168.4900000021</v>
      </c>
      <c r="H49" s="218">
        <f>G49/$G$51</f>
        <v>8.0821205463558121E-4</v>
      </c>
      <c r="I49" s="204">
        <v>87</v>
      </c>
      <c r="J49" s="203">
        <v>691999.59000000008</v>
      </c>
      <c r="K49" s="204">
        <v>289</v>
      </c>
      <c r="L49" s="203">
        <v>4544168.9000000022</v>
      </c>
      <c r="M49" s="204">
        <v>0</v>
      </c>
      <c r="N49" s="203">
        <v>0</v>
      </c>
      <c r="O49" s="238">
        <v>109</v>
      </c>
      <c r="P49" s="217">
        <v>1955402.2700000005</v>
      </c>
      <c r="Q49" s="238">
        <v>267</v>
      </c>
      <c r="R49" s="217">
        <v>3280766.2199999988</v>
      </c>
      <c r="S49" s="238">
        <v>365</v>
      </c>
      <c r="T49" s="217">
        <v>5018391.4800000032</v>
      </c>
      <c r="U49" s="238">
        <v>11</v>
      </c>
      <c r="V49" s="217">
        <v>217777.01</v>
      </c>
    </row>
    <row r="50" spans="2:22" x14ac:dyDescent="0.25">
      <c r="B50" s="205" t="s">
        <v>1112</v>
      </c>
      <c r="C50" s="555" t="s">
        <v>2</v>
      </c>
      <c r="D50" s="333"/>
      <c r="E50" s="219">
        <f>E51-E49</f>
        <v>434424</v>
      </c>
      <c r="F50" s="40">
        <f>E50/$E$51</f>
        <v>0.99913523459061637</v>
      </c>
      <c r="G50" s="41">
        <f>G51-G49</f>
        <v>6473470081.8900003</v>
      </c>
      <c r="H50" s="40">
        <f>G50/$G$51</f>
        <v>0.99919178794536445</v>
      </c>
      <c r="I50" s="208">
        <f t="shared" ref="I50:T50" si="0">I51-I49</f>
        <v>69598</v>
      </c>
      <c r="J50" s="209">
        <f t="shared" si="0"/>
        <v>525661304.47000003</v>
      </c>
      <c r="K50" s="208">
        <f t="shared" si="0"/>
        <v>363409</v>
      </c>
      <c r="L50" s="209">
        <f t="shared" si="0"/>
        <v>5915045853.1700001</v>
      </c>
      <c r="M50" s="208">
        <f t="shared" si="0"/>
        <v>1417</v>
      </c>
      <c r="N50" s="209">
        <f t="shared" si="0"/>
        <v>32762924.25</v>
      </c>
      <c r="O50" s="236">
        <f t="shared" si="0"/>
        <v>215208</v>
      </c>
      <c r="P50" s="237">
        <f t="shared" si="0"/>
        <v>3631303736.3400002</v>
      </c>
      <c r="Q50" s="236">
        <f t="shared" si="0"/>
        <v>219216</v>
      </c>
      <c r="R50" s="237">
        <f t="shared" si="0"/>
        <v>2842166345.5500002</v>
      </c>
      <c r="S50" s="236">
        <f t="shared" si="0"/>
        <v>418479</v>
      </c>
      <c r="T50" s="237">
        <f t="shared" si="0"/>
        <v>6148922621.5200005</v>
      </c>
      <c r="U50" s="236">
        <f>U51-U49</f>
        <v>15945</v>
      </c>
      <c r="V50" s="237">
        <f>V51-V49</f>
        <v>324547460.37</v>
      </c>
    </row>
    <row r="51" spans="2:22" x14ac:dyDescent="0.25">
      <c r="B51" s="210" t="s">
        <v>115</v>
      </c>
      <c r="C51" s="542" t="s">
        <v>2</v>
      </c>
      <c r="D51" s="378"/>
      <c r="E51" s="221">
        <v>434800</v>
      </c>
      <c r="F51" s="222">
        <v>1</v>
      </c>
      <c r="G51" s="223">
        <v>6478706250.3800001</v>
      </c>
      <c r="H51" s="222">
        <v>1</v>
      </c>
      <c r="I51" s="213">
        <v>69685</v>
      </c>
      <c r="J51" s="214">
        <v>526353304.06</v>
      </c>
      <c r="K51" s="213">
        <v>363698</v>
      </c>
      <c r="L51" s="214">
        <v>5919590022.0699997</v>
      </c>
      <c r="M51" s="213">
        <v>1417</v>
      </c>
      <c r="N51" s="214">
        <v>32762924.25</v>
      </c>
      <c r="O51" s="239">
        <v>215317</v>
      </c>
      <c r="P51" s="240">
        <v>3633259138.6100001</v>
      </c>
      <c r="Q51" s="239">
        <v>219483</v>
      </c>
      <c r="R51" s="240">
        <v>2845447111.77</v>
      </c>
      <c r="S51" s="239">
        <v>418844</v>
      </c>
      <c r="T51" s="240">
        <v>6153941013</v>
      </c>
      <c r="U51" s="239">
        <v>15956</v>
      </c>
      <c r="V51" s="240">
        <v>324765237.38</v>
      </c>
    </row>
    <row r="52" spans="2:22" x14ac:dyDescent="0.25">
      <c r="B52" s="180" t="s">
        <v>2</v>
      </c>
      <c r="C52" s="522" t="s">
        <v>2</v>
      </c>
      <c r="D52" s="333"/>
      <c r="E52" s="181" t="s">
        <v>2</v>
      </c>
      <c r="F52" s="181" t="s">
        <v>2</v>
      </c>
      <c r="G52" s="181" t="s">
        <v>2</v>
      </c>
      <c r="H52" s="181" t="s">
        <v>2</v>
      </c>
      <c r="I52" s="181" t="s">
        <v>2</v>
      </c>
      <c r="J52" s="181" t="s">
        <v>2</v>
      </c>
      <c r="K52" s="181" t="s">
        <v>2</v>
      </c>
      <c r="L52" s="181" t="s">
        <v>2</v>
      </c>
      <c r="M52" s="181" t="s">
        <v>2</v>
      </c>
      <c r="N52" s="181" t="s">
        <v>2</v>
      </c>
      <c r="O52" s="181" t="s">
        <v>2</v>
      </c>
      <c r="P52" s="181" t="s">
        <v>2</v>
      </c>
      <c r="Q52" s="181" t="s">
        <v>2</v>
      </c>
      <c r="R52" s="181" t="s">
        <v>2</v>
      </c>
      <c r="S52" s="181" t="s">
        <v>2</v>
      </c>
      <c r="T52" s="181" t="s">
        <v>2</v>
      </c>
      <c r="U52" s="181" t="s">
        <v>2</v>
      </c>
      <c r="V52" s="181" t="s">
        <v>2</v>
      </c>
    </row>
    <row r="53" spans="2:22" x14ac:dyDescent="0.25">
      <c r="B53" s="241" t="s">
        <v>2</v>
      </c>
      <c r="C53" s="620" t="s">
        <v>2</v>
      </c>
      <c r="D53" s="333"/>
      <c r="E53" s="181" t="s">
        <v>2</v>
      </c>
      <c r="F53" s="181" t="s">
        <v>2</v>
      </c>
      <c r="G53" s="181" t="s">
        <v>2</v>
      </c>
      <c r="H53" s="181" t="s">
        <v>2</v>
      </c>
      <c r="I53" s="181" t="s">
        <v>2</v>
      </c>
      <c r="J53" s="181" t="s">
        <v>2</v>
      </c>
      <c r="K53" s="181" t="s">
        <v>2</v>
      </c>
      <c r="L53" s="181" t="s">
        <v>2</v>
      </c>
      <c r="M53" s="181" t="s">
        <v>2</v>
      </c>
      <c r="N53" s="181" t="s">
        <v>2</v>
      </c>
      <c r="O53" s="181" t="s">
        <v>2</v>
      </c>
      <c r="P53" s="181" t="s">
        <v>2</v>
      </c>
      <c r="Q53" s="181" t="s">
        <v>2</v>
      </c>
      <c r="R53" s="181" t="s">
        <v>2</v>
      </c>
      <c r="S53" s="181" t="s">
        <v>2</v>
      </c>
      <c r="T53" s="181" t="s">
        <v>2</v>
      </c>
      <c r="U53" s="181" t="s">
        <v>2</v>
      </c>
      <c r="V53" s="181" t="s">
        <v>2</v>
      </c>
    </row>
    <row r="54" spans="2:22" x14ac:dyDescent="0.25">
      <c r="B54" s="180" t="s">
        <v>2</v>
      </c>
      <c r="C54" s="522" t="s">
        <v>2</v>
      </c>
      <c r="D54" s="333"/>
      <c r="E54" s="181" t="s">
        <v>2</v>
      </c>
      <c r="F54" s="181" t="s">
        <v>2</v>
      </c>
      <c r="G54" s="181" t="s">
        <v>2</v>
      </c>
      <c r="H54" s="181" t="s">
        <v>2</v>
      </c>
      <c r="I54" s="181" t="s">
        <v>2</v>
      </c>
      <c r="J54" s="181" t="s">
        <v>2</v>
      </c>
      <c r="K54" s="181" t="s">
        <v>2</v>
      </c>
      <c r="L54" s="181" t="s">
        <v>2</v>
      </c>
      <c r="M54" s="181" t="s">
        <v>2</v>
      </c>
      <c r="N54" s="181" t="s">
        <v>2</v>
      </c>
      <c r="O54" s="181" t="s">
        <v>2</v>
      </c>
      <c r="P54" s="181" t="s">
        <v>2</v>
      </c>
      <c r="Q54" s="181" t="s">
        <v>2</v>
      </c>
      <c r="R54" s="181" t="s">
        <v>2</v>
      </c>
      <c r="S54" s="181" t="s">
        <v>2</v>
      </c>
      <c r="T54" s="181" t="s">
        <v>2</v>
      </c>
      <c r="U54" s="181" t="s">
        <v>2</v>
      </c>
      <c r="V54" s="181" t="s">
        <v>2</v>
      </c>
    </row>
    <row r="55" spans="2:22" x14ac:dyDescent="0.25">
      <c r="B55" s="235" t="s">
        <v>2</v>
      </c>
      <c r="C55" s="623" t="s">
        <v>2</v>
      </c>
      <c r="D55" s="333"/>
      <c r="E55" s="629" t="s">
        <v>881</v>
      </c>
      <c r="F55" s="509"/>
      <c r="G55" s="509"/>
      <c r="H55" s="510"/>
      <c r="I55" s="521" t="s">
        <v>700</v>
      </c>
      <c r="J55" s="378"/>
      <c r="K55" s="378"/>
      <c r="L55" s="378"/>
      <c r="M55" s="378"/>
      <c r="N55" s="374"/>
      <c r="O55" s="521" t="s">
        <v>108</v>
      </c>
      <c r="P55" s="378"/>
      <c r="Q55" s="378"/>
      <c r="R55" s="374"/>
      <c r="S55" s="521" t="s">
        <v>701</v>
      </c>
      <c r="T55" s="378"/>
      <c r="U55" s="378"/>
      <c r="V55" s="374"/>
    </row>
    <row r="56" spans="2:22" ht="18" customHeight="1" x14ac:dyDescent="0.25">
      <c r="C56" s="623" t="s">
        <v>2</v>
      </c>
      <c r="D56" s="333"/>
      <c r="E56" s="624" t="s">
        <v>2</v>
      </c>
      <c r="F56" s="333"/>
      <c r="G56" s="333"/>
      <c r="H56" s="345"/>
      <c r="I56" s="521" t="s">
        <v>702</v>
      </c>
      <c r="J56" s="374"/>
      <c r="K56" s="521" t="s">
        <v>703</v>
      </c>
      <c r="L56" s="374"/>
      <c r="M56" s="521" t="s">
        <v>704</v>
      </c>
      <c r="N56" s="374"/>
      <c r="O56" s="521" t="s">
        <v>705</v>
      </c>
      <c r="P56" s="374"/>
      <c r="Q56" s="521" t="s">
        <v>706</v>
      </c>
      <c r="R56" s="374"/>
      <c r="S56" s="521" t="s">
        <v>707</v>
      </c>
      <c r="T56" s="374"/>
      <c r="U56" s="521" t="s">
        <v>708</v>
      </c>
      <c r="V56" s="374"/>
    </row>
    <row r="57" spans="2:22" ht="60" x14ac:dyDescent="0.25">
      <c r="B57" s="376" t="s">
        <v>1113</v>
      </c>
      <c r="C57" s="378"/>
      <c r="D57" s="374"/>
      <c r="E57" s="37" t="s">
        <v>710</v>
      </c>
      <c r="F57" s="37" t="s">
        <v>110</v>
      </c>
      <c r="G57" s="37" t="s">
        <v>111</v>
      </c>
      <c r="H57" s="37" t="s">
        <v>722</v>
      </c>
      <c r="I57" s="182" t="s">
        <v>710</v>
      </c>
      <c r="J57" s="182" t="s">
        <v>111</v>
      </c>
      <c r="K57" s="182" t="s">
        <v>710</v>
      </c>
      <c r="L57" s="182" t="s">
        <v>111</v>
      </c>
      <c r="M57" s="182" t="s">
        <v>710</v>
      </c>
      <c r="N57" s="182" t="s">
        <v>111</v>
      </c>
      <c r="O57" s="182" t="s">
        <v>710</v>
      </c>
      <c r="P57" s="182" t="s">
        <v>111</v>
      </c>
      <c r="Q57" s="182" t="s">
        <v>710</v>
      </c>
      <c r="R57" s="182" t="s">
        <v>111</v>
      </c>
      <c r="S57" s="182" t="s">
        <v>710</v>
      </c>
      <c r="T57" s="182" t="s">
        <v>111</v>
      </c>
      <c r="U57" s="182" t="s">
        <v>710</v>
      </c>
      <c r="V57" s="182" t="s">
        <v>111</v>
      </c>
    </row>
    <row r="58" spans="2:22" x14ac:dyDescent="0.25">
      <c r="B58" s="89" t="s">
        <v>1114</v>
      </c>
      <c r="C58" s="548" t="s">
        <v>2</v>
      </c>
      <c r="D58" s="333"/>
      <c r="E58" s="215">
        <v>433354</v>
      </c>
      <c r="F58" s="218">
        <v>0.99667433302667896</v>
      </c>
      <c r="G58" s="217">
        <v>6467899576.9300003</v>
      </c>
      <c r="H58" s="218">
        <v>0.99833197045330402</v>
      </c>
      <c r="I58" s="204">
        <v>69433</v>
      </c>
      <c r="J58" s="203">
        <v>525437813.69</v>
      </c>
      <c r="K58" s="204">
        <v>362504</v>
      </c>
      <c r="L58" s="203">
        <v>5909698838.9899998</v>
      </c>
      <c r="M58" s="204">
        <v>1417</v>
      </c>
      <c r="N58" s="203">
        <v>32762924.25</v>
      </c>
      <c r="O58" s="238">
        <v>214698</v>
      </c>
      <c r="P58" s="217">
        <v>3628039290.8699999</v>
      </c>
      <c r="Q58" s="238">
        <v>218656</v>
      </c>
      <c r="R58" s="217">
        <v>2839860286.0599999</v>
      </c>
      <c r="S58" s="238">
        <v>417419</v>
      </c>
      <c r="T58" s="217">
        <v>6143207431.8999996</v>
      </c>
      <c r="U58" s="238">
        <v>15935</v>
      </c>
      <c r="V58" s="217">
        <v>324692145.02999997</v>
      </c>
    </row>
    <row r="59" spans="2:22" ht="24" x14ac:dyDescent="0.25">
      <c r="B59" s="205" t="s">
        <v>1115</v>
      </c>
      <c r="C59" s="555" t="s">
        <v>2</v>
      </c>
      <c r="D59" s="333"/>
      <c r="E59" s="219">
        <v>1305</v>
      </c>
      <c r="F59" s="40">
        <v>3.0013799448022102E-3</v>
      </c>
      <c r="G59" s="41">
        <v>9782976.8900000006</v>
      </c>
      <c r="H59" s="40">
        <v>1.5100201354901999E-3</v>
      </c>
      <c r="I59" s="208">
        <v>233</v>
      </c>
      <c r="J59" s="209">
        <v>886924.81</v>
      </c>
      <c r="K59" s="208">
        <v>1072</v>
      </c>
      <c r="L59" s="209">
        <v>8896052.0800000001</v>
      </c>
      <c r="M59" s="208">
        <v>0</v>
      </c>
      <c r="N59" s="209">
        <v>0</v>
      </c>
      <c r="O59" s="236">
        <v>556</v>
      </c>
      <c r="P59" s="237">
        <v>4715693.66</v>
      </c>
      <c r="Q59" s="236">
        <v>749</v>
      </c>
      <c r="R59" s="237">
        <v>5067283.2300000004</v>
      </c>
      <c r="S59" s="236">
        <v>1286</v>
      </c>
      <c r="T59" s="237">
        <v>9710238.6400000006</v>
      </c>
      <c r="U59" s="236">
        <v>19</v>
      </c>
      <c r="V59" s="237">
        <v>72738.25</v>
      </c>
    </row>
    <row r="60" spans="2:22" ht="24" x14ac:dyDescent="0.25">
      <c r="B60" s="89" t="s">
        <v>1116</v>
      </c>
      <c r="C60" s="548" t="s">
        <v>2</v>
      </c>
      <c r="D60" s="333"/>
      <c r="E60" s="215">
        <v>141</v>
      </c>
      <c r="F60" s="218">
        <v>3.2428702851885902E-4</v>
      </c>
      <c r="G60" s="217">
        <v>1023696.56</v>
      </c>
      <c r="H60" s="218">
        <v>1.5800941120612701E-4</v>
      </c>
      <c r="I60" s="204">
        <v>19</v>
      </c>
      <c r="J60" s="203">
        <v>28565.56</v>
      </c>
      <c r="K60" s="204">
        <v>122</v>
      </c>
      <c r="L60" s="203">
        <v>995131</v>
      </c>
      <c r="M60" s="204">
        <v>0</v>
      </c>
      <c r="N60" s="203">
        <v>0</v>
      </c>
      <c r="O60" s="238">
        <v>63</v>
      </c>
      <c r="P60" s="217">
        <v>504154.08</v>
      </c>
      <c r="Q60" s="238">
        <v>78</v>
      </c>
      <c r="R60" s="217">
        <v>519542.48</v>
      </c>
      <c r="S60" s="238">
        <v>139</v>
      </c>
      <c r="T60" s="217">
        <v>1023342.46</v>
      </c>
      <c r="U60" s="238">
        <v>2</v>
      </c>
      <c r="V60" s="217">
        <v>354.1</v>
      </c>
    </row>
    <row r="61" spans="2:22" x14ac:dyDescent="0.25">
      <c r="B61" s="210" t="s">
        <v>115</v>
      </c>
      <c r="C61" s="542" t="s">
        <v>2</v>
      </c>
      <c r="D61" s="378"/>
      <c r="E61" s="221">
        <v>434800</v>
      </c>
      <c r="F61" s="222">
        <v>1</v>
      </c>
      <c r="G61" s="223">
        <v>6478706250.3800001</v>
      </c>
      <c r="H61" s="222">
        <v>1</v>
      </c>
      <c r="I61" s="213">
        <v>69685</v>
      </c>
      <c r="J61" s="214">
        <v>526353304.06</v>
      </c>
      <c r="K61" s="213">
        <v>363698</v>
      </c>
      <c r="L61" s="214">
        <v>5919590022.0699997</v>
      </c>
      <c r="M61" s="213">
        <v>1417</v>
      </c>
      <c r="N61" s="214">
        <v>32762924.25</v>
      </c>
      <c r="O61" s="239">
        <v>215317</v>
      </c>
      <c r="P61" s="240">
        <v>3633259138.6100001</v>
      </c>
      <c r="Q61" s="239">
        <v>219483</v>
      </c>
      <c r="R61" s="240">
        <v>2845447111.77</v>
      </c>
      <c r="S61" s="239">
        <v>418844</v>
      </c>
      <c r="T61" s="240">
        <v>6153941013</v>
      </c>
      <c r="U61" s="239">
        <v>15956</v>
      </c>
      <c r="V61" s="240">
        <v>324765237.38</v>
      </c>
    </row>
    <row r="62" spans="2:22" x14ac:dyDescent="0.25">
      <c r="B62" s="180" t="s">
        <v>2</v>
      </c>
      <c r="C62" s="522" t="s">
        <v>2</v>
      </c>
      <c r="D62" s="333"/>
      <c r="E62" s="181" t="s">
        <v>2</v>
      </c>
      <c r="F62" s="181" t="s">
        <v>2</v>
      </c>
      <c r="G62" s="181" t="s">
        <v>2</v>
      </c>
      <c r="H62" s="181" t="s">
        <v>2</v>
      </c>
      <c r="I62" s="181" t="s">
        <v>2</v>
      </c>
      <c r="J62" s="181" t="s">
        <v>2</v>
      </c>
      <c r="K62" s="181" t="s">
        <v>2</v>
      </c>
      <c r="L62" s="181" t="s">
        <v>2</v>
      </c>
      <c r="M62" s="181" t="s">
        <v>2</v>
      </c>
      <c r="N62" s="181" t="s">
        <v>2</v>
      </c>
      <c r="O62" s="181" t="s">
        <v>2</v>
      </c>
      <c r="P62" s="181" t="s">
        <v>2</v>
      </c>
      <c r="Q62" s="181" t="s">
        <v>2</v>
      </c>
      <c r="R62" s="181" t="s">
        <v>2</v>
      </c>
      <c r="S62" s="181" t="s">
        <v>2</v>
      </c>
      <c r="T62" s="181" t="s">
        <v>2</v>
      </c>
      <c r="U62" s="181" t="s">
        <v>2</v>
      </c>
      <c r="V62" s="181" t="s">
        <v>2</v>
      </c>
    </row>
    <row r="63" spans="2:22" x14ac:dyDescent="0.25">
      <c r="B63" s="241" t="s">
        <v>2</v>
      </c>
      <c r="C63" s="620" t="s">
        <v>2</v>
      </c>
      <c r="D63" s="333"/>
      <c r="E63" s="181" t="s">
        <v>2</v>
      </c>
      <c r="F63" s="181" t="s">
        <v>2</v>
      </c>
      <c r="G63" s="181" t="s">
        <v>2</v>
      </c>
      <c r="H63" s="181" t="s">
        <v>2</v>
      </c>
      <c r="I63" s="181" t="s">
        <v>2</v>
      </c>
      <c r="J63" s="181" t="s">
        <v>2</v>
      </c>
      <c r="K63" s="181" t="s">
        <v>2</v>
      </c>
      <c r="L63" s="181" t="s">
        <v>2</v>
      </c>
      <c r="M63" s="181" t="s">
        <v>2</v>
      </c>
      <c r="N63" s="181" t="s">
        <v>2</v>
      </c>
      <c r="O63" s="181" t="s">
        <v>2</v>
      </c>
      <c r="P63" s="181" t="s">
        <v>2</v>
      </c>
      <c r="Q63" s="181" t="s">
        <v>2</v>
      </c>
      <c r="R63" s="181" t="s">
        <v>2</v>
      </c>
      <c r="S63" s="181" t="s">
        <v>2</v>
      </c>
      <c r="T63" s="181" t="s">
        <v>2</v>
      </c>
      <c r="U63" s="181" t="s">
        <v>2</v>
      </c>
      <c r="V63" s="181" t="s">
        <v>2</v>
      </c>
    </row>
    <row r="64" spans="2:22" ht="0" hidden="1" customHeight="1" x14ac:dyDescent="0.25"/>
  </sheetData>
  <sheetProtection sheet="1" objects="1" scenarios="1"/>
  <mergeCells count="135">
    <mergeCell ref="C6:D6"/>
    <mergeCell ref="C7:D7"/>
    <mergeCell ref="E7:H7"/>
    <mergeCell ref="I7:N7"/>
    <mergeCell ref="O7:R7"/>
    <mergeCell ref="A1:C3"/>
    <mergeCell ref="D1:X1"/>
    <mergeCell ref="D2:X2"/>
    <mergeCell ref="D3:X3"/>
    <mergeCell ref="B4:W4"/>
    <mergeCell ref="S7:V7"/>
    <mergeCell ref="C8:D8"/>
    <mergeCell ref="E8:H8"/>
    <mergeCell ref="I8:J8"/>
    <mergeCell ref="K8:L8"/>
    <mergeCell ref="M8:N8"/>
    <mergeCell ref="O8:P8"/>
    <mergeCell ref="Q8:R8"/>
    <mergeCell ref="S8:T8"/>
    <mergeCell ref="U8:V8"/>
    <mergeCell ref="C14:D14"/>
    <mergeCell ref="C15:D15"/>
    <mergeCell ref="C16:D16"/>
    <mergeCell ref="C17:D17"/>
    <mergeCell ref="E17:H17"/>
    <mergeCell ref="B9:D9"/>
    <mergeCell ref="C10:D10"/>
    <mergeCell ref="C11:D11"/>
    <mergeCell ref="C12:D12"/>
    <mergeCell ref="C13:D13"/>
    <mergeCell ref="I17:N17"/>
    <mergeCell ref="O17:R17"/>
    <mergeCell ref="S17:V17"/>
    <mergeCell ref="C18:D18"/>
    <mergeCell ref="E18:H18"/>
    <mergeCell ref="I18:J18"/>
    <mergeCell ref="K18:L18"/>
    <mergeCell ref="M18:N18"/>
    <mergeCell ref="O18:P18"/>
    <mergeCell ref="Q18:R18"/>
    <mergeCell ref="S18:T18"/>
    <mergeCell ref="U18:V18"/>
    <mergeCell ref="C24:D24"/>
    <mergeCell ref="C25:D25"/>
    <mergeCell ref="C26:D26"/>
    <mergeCell ref="E26:H26"/>
    <mergeCell ref="I26:N26"/>
    <mergeCell ref="B19:D19"/>
    <mergeCell ref="C20:D20"/>
    <mergeCell ref="C21:D21"/>
    <mergeCell ref="C22:D22"/>
    <mergeCell ref="C23:D23"/>
    <mergeCell ref="O26:R26"/>
    <mergeCell ref="S26:V26"/>
    <mergeCell ref="C27:D27"/>
    <mergeCell ref="E27:H27"/>
    <mergeCell ref="I27:J27"/>
    <mergeCell ref="K27:L27"/>
    <mergeCell ref="M27:N27"/>
    <mergeCell ref="O27:P27"/>
    <mergeCell ref="Q27:R27"/>
    <mergeCell ref="S27:T27"/>
    <mergeCell ref="U27:V27"/>
    <mergeCell ref="C33:D33"/>
    <mergeCell ref="C34:D34"/>
    <mergeCell ref="C35:D35"/>
    <mergeCell ref="E35:H35"/>
    <mergeCell ref="I35:N35"/>
    <mergeCell ref="B28:D28"/>
    <mergeCell ref="C29:D29"/>
    <mergeCell ref="C30:D30"/>
    <mergeCell ref="C31:D31"/>
    <mergeCell ref="C32:D32"/>
    <mergeCell ref="O35:R35"/>
    <mergeCell ref="S35:V35"/>
    <mergeCell ref="C36:D36"/>
    <mergeCell ref="E36:H36"/>
    <mergeCell ref="I36:J36"/>
    <mergeCell ref="K36:L36"/>
    <mergeCell ref="M36:N36"/>
    <mergeCell ref="O36:P36"/>
    <mergeCell ref="Q36:R36"/>
    <mergeCell ref="S36:T36"/>
    <mergeCell ref="U36:V36"/>
    <mergeCell ref="C44:D44"/>
    <mergeCell ref="C45:D45"/>
    <mergeCell ref="C46:D46"/>
    <mergeCell ref="E46:H46"/>
    <mergeCell ref="I46:N46"/>
    <mergeCell ref="C43:D43"/>
    <mergeCell ref="C42:D42"/>
    <mergeCell ref="B37:D37"/>
    <mergeCell ref="C38:D38"/>
    <mergeCell ref="C39:D39"/>
    <mergeCell ref="C40:D40"/>
    <mergeCell ref="C41:D41"/>
    <mergeCell ref="O46:R46"/>
    <mergeCell ref="S46:V46"/>
    <mergeCell ref="C47:D47"/>
    <mergeCell ref="E47:H47"/>
    <mergeCell ref="I47:J47"/>
    <mergeCell ref="K47:L47"/>
    <mergeCell ref="M47:N47"/>
    <mergeCell ref="O47:P47"/>
    <mergeCell ref="Q47:R47"/>
    <mergeCell ref="S47:T47"/>
    <mergeCell ref="U47:V47"/>
    <mergeCell ref="C53:D53"/>
    <mergeCell ref="C54:D54"/>
    <mergeCell ref="C55:D55"/>
    <mergeCell ref="E55:H55"/>
    <mergeCell ref="I55:N55"/>
    <mergeCell ref="B48:D48"/>
    <mergeCell ref="C49:D49"/>
    <mergeCell ref="C50:D50"/>
    <mergeCell ref="C51:D51"/>
    <mergeCell ref="C52:D52"/>
    <mergeCell ref="C62:D62"/>
    <mergeCell ref="C63:D63"/>
    <mergeCell ref="B57:D57"/>
    <mergeCell ref="C58:D58"/>
    <mergeCell ref="C59:D59"/>
    <mergeCell ref="C60:D60"/>
    <mergeCell ref="C61:D61"/>
    <mergeCell ref="O55:R55"/>
    <mergeCell ref="S55:V55"/>
    <mergeCell ref="C56:D56"/>
    <mergeCell ref="E56:H56"/>
    <mergeCell ref="I56:J56"/>
    <mergeCell ref="K56:L56"/>
    <mergeCell ref="M56:N56"/>
    <mergeCell ref="O56:P56"/>
    <mergeCell ref="Q56:R56"/>
    <mergeCell ref="S56:T56"/>
    <mergeCell ref="U56:V56"/>
  </mergeCells>
  <pageMargins left="0.25" right="0.25" top="0.25" bottom="0.25" header="0.25" footer="0.25"/>
  <pageSetup scale="35" orientation="landscape" cellComments="atEnd"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X38"/>
  <sheetViews>
    <sheetView showGridLines="0" workbookViewId="0">
      <selection activeCell="T18" sqref="T18"/>
    </sheetView>
  </sheetViews>
  <sheetFormatPr baseColWidth="10" defaultColWidth="9.140625" defaultRowHeight="15" x14ac:dyDescent="0.25"/>
  <cols>
    <col min="1" max="1" width="1.5703125" customWidth="1"/>
    <col min="2" max="2" width="31" customWidth="1"/>
    <col min="3" max="3" width="1" customWidth="1"/>
    <col min="4" max="4" width="12.7109375" customWidth="1"/>
    <col min="5"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 min="24" max="24" width="0" hidden="1" customWidth="1"/>
  </cols>
  <sheetData>
    <row r="1" spans="1:24" ht="18" customHeight="1" x14ac:dyDescent="0.25">
      <c r="A1" s="333"/>
      <c r="B1" s="333"/>
      <c r="C1" s="333"/>
      <c r="D1" s="339" t="s">
        <v>0</v>
      </c>
      <c r="E1" s="333"/>
      <c r="F1" s="333"/>
      <c r="G1" s="333"/>
      <c r="H1" s="333"/>
      <c r="I1" s="333"/>
      <c r="J1" s="333"/>
      <c r="K1" s="333"/>
      <c r="L1" s="333"/>
      <c r="M1" s="333"/>
      <c r="N1" s="333"/>
      <c r="O1" s="333"/>
      <c r="P1" s="333"/>
      <c r="Q1" s="333"/>
      <c r="R1" s="333"/>
      <c r="S1" s="333"/>
      <c r="T1" s="333"/>
      <c r="U1" s="333"/>
      <c r="V1" s="333"/>
      <c r="W1" s="333"/>
      <c r="X1" s="333"/>
    </row>
    <row r="2" spans="1:24" ht="18" customHeight="1" x14ac:dyDescent="0.25">
      <c r="A2" s="333"/>
      <c r="B2" s="333"/>
      <c r="C2" s="333"/>
      <c r="D2" s="339" t="s">
        <v>1</v>
      </c>
      <c r="E2" s="333"/>
      <c r="F2" s="333"/>
      <c r="G2" s="333"/>
      <c r="H2" s="333"/>
      <c r="I2" s="333"/>
      <c r="J2" s="333"/>
      <c r="K2" s="333"/>
      <c r="L2" s="333"/>
      <c r="M2" s="333"/>
      <c r="N2" s="333"/>
      <c r="O2" s="333"/>
      <c r="P2" s="333"/>
      <c r="Q2" s="333"/>
      <c r="R2" s="333"/>
      <c r="S2" s="333"/>
      <c r="T2" s="333"/>
      <c r="U2" s="333"/>
      <c r="V2" s="333"/>
      <c r="W2" s="333"/>
      <c r="X2" s="333"/>
    </row>
    <row r="3" spans="1:24" ht="18" customHeight="1" x14ac:dyDescent="0.25">
      <c r="A3" s="333"/>
      <c r="B3" s="333"/>
      <c r="C3" s="333"/>
      <c r="D3" s="339" t="s">
        <v>2</v>
      </c>
      <c r="E3" s="333"/>
      <c r="F3" s="333"/>
      <c r="G3" s="333"/>
      <c r="H3" s="333"/>
      <c r="I3" s="333"/>
      <c r="J3" s="333"/>
      <c r="K3" s="333"/>
      <c r="L3" s="333"/>
      <c r="M3" s="333"/>
      <c r="N3" s="333"/>
      <c r="O3" s="333"/>
      <c r="P3" s="333"/>
      <c r="Q3" s="333"/>
      <c r="R3" s="333"/>
      <c r="S3" s="333"/>
      <c r="T3" s="333"/>
      <c r="U3" s="333"/>
      <c r="V3" s="333"/>
      <c r="W3" s="333"/>
      <c r="X3" s="333"/>
    </row>
    <row r="4" spans="1:24" ht="18" customHeight="1" x14ac:dyDescent="0.25">
      <c r="B4" s="340" t="s">
        <v>76</v>
      </c>
      <c r="C4" s="333"/>
      <c r="D4" s="333"/>
      <c r="E4" s="333"/>
      <c r="F4" s="333"/>
      <c r="G4" s="333"/>
      <c r="H4" s="333"/>
      <c r="I4" s="333"/>
      <c r="J4" s="333"/>
      <c r="K4" s="333"/>
      <c r="L4" s="333"/>
      <c r="M4" s="333"/>
      <c r="N4" s="333"/>
      <c r="O4" s="333"/>
      <c r="P4" s="333"/>
      <c r="Q4" s="333"/>
      <c r="R4" s="333"/>
      <c r="S4" s="333"/>
      <c r="T4" s="333"/>
      <c r="U4" s="333"/>
      <c r="V4" s="333"/>
      <c r="W4" s="333"/>
    </row>
    <row r="5" spans="1:24" ht="2.1" customHeight="1" x14ac:dyDescent="0.25"/>
    <row r="6" spans="1:24" x14ac:dyDescent="0.25">
      <c r="B6" s="180" t="s">
        <v>2</v>
      </c>
      <c r="C6" s="522" t="s">
        <v>2</v>
      </c>
      <c r="D6" s="333"/>
      <c r="E6" s="181" t="s">
        <v>2</v>
      </c>
      <c r="F6" s="181" t="s">
        <v>2</v>
      </c>
      <c r="G6" s="181" t="s">
        <v>2</v>
      </c>
      <c r="H6" s="181" t="s">
        <v>2</v>
      </c>
      <c r="I6" s="181" t="s">
        <v>2</v>
      </c>
      <c r="J6" s="181" t="s">
        <v>2</v>
      </c>
      <c r="K6" s="181" t="s">
        <v>2</v>
      </c>
      <c r="L6" s="181" t="s">
        <v>2</v>
      </c>
      <c r="M6" s="181" t="s">
        <v>2</v>
      </c>
      <c r="N6" s="181" t="s">
        <v>2</v>
      </c>
      <c r="O6" s="181" t="s">
        <v>2</v>
      </c>
      <c r="P6" s="181" t="s">
        <v>2</v>
      </c>
      <c r="Q6" s="181" t="s">
        <v>2</v>
      </c>
      <c r="R6" s="181" t="s">
        <v>2</v>
      </c>
      <c r="S6" s="181" t="s">
        <v>2</v>
      </c>
      <c r="T6" s="181" t="s">
        <v>2</v>
      </c>
      <c r="U6" s="181" t="s">
        <v>2</v>
      </c>
      <c r="V6" s="181" t="s">
        <v>2</v>
      </c>
    </row>
    <row r="7" spans="1:24" x14ac:dyDescent="0.25">
      <c r="B7" s="235" t="s">
        <v>2</v>
      </c>
      <c r="C7" s="623" t="s">
        <v>2</v>
      </c>
      <c r="D7" s="333"/>
      <c r="E7" s="629" t="s">
        <v>881</v>
      </c>
      <c r="F7" s="509"/>
      <c r="G7" s="509"/>
      <c r="H7" s="510"/>
      <c r="I7" s="521" t="s">
        <v>700</v>
      </c>
      <c r="J7" s="378"/>
      <c r="K7" s="378"/>
      <c r="L7" s="378"/>
      <c r="M7" s="378"/>
      <c r="N7" s="374"/>
      <c r="O7" s="521" t="s">
        <v>108</v>
      </c>
      <c r="P7" s="378"/>
      <c r="Q7" s="378"/>
      <c r="R7" s="374"/>
      <c r="S7" s="521" t="s">
        <v>701</v>
      </c>
      <c r="T7" s="378"/>
      <c r="U7" s="378"/>
      <c r="V7" s="374"/>
    </row>
    <row r="8" spans="1:24" ht="18" customHeight="1" x14ac:dyDescent="0.25">
      <c r="C8" s="623" t="s">
        <v>2</v>
      </c>
      <c r="D8" s="333"/>
      <c r="E8" s="624" t="s">
        <v>2</v>
      </c>
      <c r="F8" s="333"/>
      <c r="G8" s="333"/>
      <c r="H8" s="345"/>
      <c r="I8" s="521" t="s">
        <v>702</v>
      </c>
      <c r="J8" s="374"/>
      <c r="K8" s="521" t="s">
        <v>703</v>
      </c>
      <c r="L8" s="374"/>
      <c r="M8" s="521" t="s">
        <v>704</v>
      </c>
      <c r="N8" s="374"/>
      <c r="O8" s="521" t="s">
        <v>705</v>
      </c>
      <c r="P8" s="374"/>
      <c r="Q8" s="521" t="s">
        <v>706</v>
      </c>
      <c r="R8" s="374"/>
      <c r="S8" s="521" t="s">
        <v>707</v>
      </c>
      <c r="T8" s="374"/>
      <c r="U8" s="521" t="s">
        <v>708</v>
      </c>
      <c r="V8" s="374"/>
    </row>
    <row r="9" spans="1:24" ht="60" x14ac:dyDescent="0.25">
      <c r="B9" s="376" t="s">
        <v>1117</v>
      </c>
      <c r="C9" s="378"/>
      <c r="D9" s="374"/>
      <c r="E9" s="37" t="s">
        <v>710</v>
      </c>
      <c r="F9" s="37" t="s">
        <v>110</v>
      </c>
      <c r="G9" s="37" t="s">
        <v>111</v>
      </c>
      <c r="H9" s="37" t="s">
        <v>722</v>
      </c>
      <c r="I9" s="182" t="s">
        <v>710</v>
      </c>
      <c r="J9" s="182" t="s">
        <v>111</v>
      </c>
      <c r="K9" s="182" t="s">
        <v>710</v>
      </c>
      <c r="L9" s="182" t="s">
        <v>111</v>
      </c>
      <c r="M9" s="182" t="s">
        <v>710</v>
      </c>
      <c r="N9" s="182" t="s">
        <v>111</v>
      </c>
      <c r="O9" s="182" t="s">
        <v>710</v>
      </c>
      <c r="P9" s="182" t="s">
        <v>111</v>
      </c>
      <c r="Q9" s="182" t="s">
        <v>710</v>
      </c>
      <c r="R9" s="182" t="s">
        <v>111</v>
      </c>
      <c r="S9" s="182" t="s">
        <v>710</v>
      </c>
      <c r="T9" s="182" t="s">
        <v>111</v>
      </c>
      <c r="U9" s="182" t="s">
        <v>710</v>
      </c>
      <c r="V9" s="182" t="s">
        <v>111</v>
      </c>
    </row>
    <row r="10" spans="1:24" x14ac:dyDescent="0.25">
      <c r="B10" s="205" t="s">
        <v>1118</v>
      </c>
      <c r="C10" s="555" t="s">
        <v>2</v>
      </c>
      <c r="D10" s="333"/>
      <c r="E10" s="219">
        <v>10329</v>
      </c>
      <c r="F10" s="40">
        <v>2.3755749770009198E-2</v>
      </c>
      <c r="G10" s="41">
        <v>94044202.200000003</v>
      </c>
      <c r="H10" s="40">
        <v>1.45158923040359E-2</v>
      </c>
      <c r="I10" s="208">
        <v>1139</v>
      </c>
      <c r="J10" s="209">
        <v>4099934.12</v>
      </c>
      <c r="K10" s="208">
        <v>9186</v>
      </c>
      <c r="L10" s="209">
        <v>89869976.189999998</v>
      </c>
      <c r="M10" s="208">
        <v>4</v>
      </c>
      <c r="N10" s="209">
        <v>74291.89</v>
      </c>
      <c r="O10" s="236">
        <v>9436</v>
      </c>
      <c r="P10" s="237">
        <v>90013113.640000001</v>
      </c>
      <c r="Q10" s="236">
        <v>893</v>
      </c>
      <c r="R10" s="237">
        <v>4031088.56</v>
      </c>
      <c r="S10" s="236">
        <v>9902</v>
      </c>
      <c r="T10" s="237">
        <v>91141858.349999994</v>
      </c>
      <c r="U10" s="236">
        <v>427</v>
      </c>
      <c r="V10" s="237">
        <v>2902343.85</v>
      </c>
    </row>
    <row r="11" spans="1:24" x14ac:dyDescent="0.25">
      <c r="B11" s="89" t="s">
        <v>1119</v>
      </c>
      <c r="C11" s="548" t="s">
        <v>2</v>
      </c>
      <c r="D11" s="333"/>
      <c r="E11" s="215">
        <v>4</v>
      </c>
      <c r="F11" s="218">
        <v>9.1996320147194099E-6</v>
      </c>
      <c r="G11" s="217">
        <v>124029.18</v>
      </c>
      <c r="H11" s="218">
        <v>1.9144127732712901E-5</v>
      </c>
      <c r="I11" s="204">
        <v>0</v>
      </c>
      <c r="J11" s="203">
        <v>0</v>
      </c>
      <c r="K11" s="204">
        <v>4</v>
      </c>
      <c r="L11" s="203">
        <v>124029.18</v>
      </c>
      <c r="M11" s="204">
        <v>0</v>
      </c>
      <c r="N11" s="203">
        <v>0</v>
      </c>
      <c r="O11" s="238">
        <v>4</v>
      </c>
      <c r="P11" s="217">
        <v>124029.18</v>
      </c>
      <c r="Q11" s="238">
        <v>0</v>
      </c>
      <c r="R11" s="217">
        <v>0</v>
      </c>
      <c r="S11" s="238">
        <v>2</v>
      </c>
      <c r="T11" s="217">
        <v>55548.1</v>
      </c>
      <c r="U11" s="238">
        <v>2</v>
      </c>
      <c r="V11" s="217">
        <v>68481.08</v>
      </c>
    </row>
    <row r="12" spans="1:24" x14ac:dyDescent="0.25">
      <c r="B12" s="205" t="s">
        <v>1120</v>
      </c>
      <c r="C12" s="555" t="s">
        <v>2</v>
      </c>
      <c r="D12" s="333"/>
      <c r="E12" s="219">
        <v>8</v>
      </c>
      <c r="F12" s="40">
        <v>1.83992640294388E-5</v>
      </c>
      <c r="G12" s="41">
        <v>143552.39000000001</v>
      </c>
      <c r="H12" s="40">
        <v>2.2157570424122899E-5</v>
      </c>
      <c r="I12" s="208">
        <v>0</v>
      </c>
      <c r="J12" s="209">
        <v>0</v>
      </c>
      <c r="K12" s="208">
        <v>8</v>
      </c>
      <c r="L12" s="209">
        <v>143552.39000000001</v>
      </c>
      <c r="M12" s="208">
        <v>0</v>
      </c>
      <c r="N12" s="209">
        <v>0</v>
      </c>
      <c r="O12" s="236">
        <v>7</v>
      </c>
      <c r="P12" s="237">
        <v>137525.34</v>
      </c>
      <c r="Q12" s="236">
        <v>1</v>
      </c>
      <c r="R12" s="237">
        <v>6027.05</v>
      </c>
      <c r="S12" s="236">
        <v>8</v>
      </c>
      <c r="T12" s="237">
        <v>143552.39000000001</v>
      </c>
      <c r="U12" s="236">
        <v>0</v>
      </c>
      <c r="V12" s="237">
        <v>0</v>
      </c>
    </row>
    <row r="13" spans="1:24" x14ac:dyDescent="0.25">
      <c r="B13" s="89" t="s">
        <v>1121</v>
      </c>
      <c r="C13" s="548" t="s">
        <v>2</v>
      </c>
      <c r="D13" s="333"/>
      <c r="E13" s="215">
        <v>8</v>
      </c>
      <c r="F13" s="218">
        <v>1.83992640294388E-5</v>
      </c>
      <c r="G13" s="217">
        <v>88068.64</v>
      </c>
      <c r="H13" s="218">
        <v>1.35935534960911E-5</v>
      </c>
      <c r="I13" s="204">
        <v>0</v>
      </c>
      <c r="J13" s="203">
        <v>0</v>
      </c>
      <c r="K13" s="204">
        <v>8</v>
      </c>
      <c r="L13" s="203">
        <v>88068.64</v>
      </c>
      <c r="M13" s="204">
        <v>0</v>
      </c>
      <c r="N13" s="203">
        <v>0</v>
      </c>
      <c r="O13" s="238">
        <v>7</v>
      </c>
      <c r="P13" s="217">
        <v>82263.27</v>
      </c>
      <c r="Q13" s="238">
        <v>1</v>
      </c>
      <c r="R13" s="217">
        <v>5805.37</v>
      </c>
      <c r="S13" s="238">
        <v>8</v>
      </c>
      <c r="T13" s="217">
        <v>88068.64</v>
      </c>
      <c r="U13" s="238">
        <v>0</v>
      </c>
      <c r="V13" s="217">
        <v>0</v>
      </c>
    </row>
    <row r="14" spans="1:24" x14ac:dyDescent="0.25">
      <c r="B14" s="205" t="s">
        <v>1122</v>
      </c>
      <c r="C14" s="555" t="s">
        <v>2</v>
      </c>
      <c r="D14" s="333"/>
      <c r="E14" s="219">
        <v>71</v>
      </c>
      <c r="F14" s="40">
        <v>1.6329346826126999E-4</v>
      </c>
      <c r="G14" s="41">
        <v>870921.12</v>
      </c>
      <c r="H14" s="40">
        <v>1.3442824637232401E-4</v>
      </c>
      <c r="I14" s="208">
        <v>0</v>
      </c>
      <c r="J14" s="209">
        <v>0</v>
      </c>
      <c r="K14" s="208">
        <v>71</v>
      </c>
      <c r="L14" s="209">
        <v>870921.12</v>
      </c>
      <c r="M14" s="208">
        <v>0</v>
      </c>
      <c r="N14" s="209">
        <v>0</v>
      </c>
      <c r="O14" s="236">
        <v>67</v>
      </c>
      <c r="P14" s="237">
        <v>825850.47</v>
      </c>
      <c r="Q14" s="236">
        <v>4</v>
      </c>
      <c r="R14" s="237">
        <v>45070.65</v>
      </c>
      <c r="S14" s="236">
        <v>61</v>
      </c>
      <c r="T14" s="237">
        <v>755427.35</v>
      </c>
      <c r="U14" s="236">
        <v>10</v>
      </c>
      <c r="V14" s="237">
        <v>115493.77</v>
      </c>
    </row>
    <row r="15" spans="1:24" x14ac:dyDescent="0.25">
      <c r="B15" s="89" t="s">
        <v>1123</v>
      </c>
      <c r="C15" s="548" t="s">
        <v>2</v>
      </c>
      <c r="D15" s="333"/>
      <c r="E15" s="215">
        <v>5998</v>
      </c>
      <c r="F15" s="218">
        <v>1.37948482060718E-2</v>
      </c>
      <c r="G15" s="217">
        <v>104671628.42</v>
      </c>
      <c r="H15" s="218">
        <v>1.61562547173459E-2</v>
      </c>
      <c r="I15" s="204">
        <v>1226</v>
      </c>
      <c r="J15" s="203">
        <v>12086369.560000001</v>
      </c>
      <c r="K15" s="204">
        <v>4364</v>
      </c>
      <c r="L15" s="203">
        <v>83978825.859999999</v>
      </c>
      <c r="M15" s="204">
        <v>408</v>
      </c>
      <c r="N15" s="203">
        <v>8606433</v>
      </c>
      <c r="O15" s="238">
        <v>5988</v>
      </c>
      <c r="P15" s="217">
        <v>104499782.09</v>
      </c>
      <c r="Q15" s="238">
        <v>10</v>
      </c>
      <c r="R15" s="217">
        <v>171846.33</v>
      </c>
      <c r="S15" s="238">
        <v>4398</v>
      </c>
      <c r="T15" s="217">
        <v>83044094.109999999</v>
      </c>
      <c r="U15" s="238">
        <v>1600</v>
      </c>
      <c r="V15" s="217">
        <v>21627534.309999999</v>
      </c>
    </row>
    <row r="16" spans="1:24" x14ac:dyDescent="0.25">
      <c r="B16" s="205" t="s">
        <v>1124</v>
      </c>
      <c r="C16" s="555" t="s">
        <v>2</v>
      </c>
      <c r="D16" s="333"/>
      <c r="E16" s="219">
        <v>3612</v>
      </c>
      <c r="F16" s="40">
        <v>8.3072677092916308E-3</v>
      </c>
      <c r="G16" s="41">
        <v>41255158.710000001</v>
      </c>
      <c r="H16" s="40">
        <v>6.3678081881826699E-3</v>
      </c>
      <c r="I16" s="208">
        <v>56</v>
      </c>
      <c r="J16" s="209">
        <v>41433.660000000003</v>
      </c>
      <c r="K16" s="208">
        <v>3556</v>
      </c>
      <c r="L16" s="209">
        <v>41213725.049999997</v>
      </c>
      <c r="M16" s="208">
        <v>0</v>
      </c>
      <c r="N16" s="209">
        <v>0</v>
      </c>
      <c r="O16" s="236">
        <v>3605</v>
      </c>
      <c r="P16" s="237">
        <v>41178588.130000003</v>
      </c>
      <c r="Q16" s="236">
        <v>7</v>
      </c>
      <c r="R16" s="237">
        <v>76570.58</v>
      </c>
      <c r="S16" s="236">
        <v>3520</v>
      </c>
      <c r="T16" s="237">
        <v>40291951.950000003</v>
      </c>
      <c r="U16" s="236">
        <v>92</v>
      </c>
      <c r="V16" s="237">
        <v>963206.76</v>
      </c>
    </row>
    <row r="17" spans="2:22" x14ac:dyDescent="0.25">
      <c r="B17" s="89" t="s">
        <v>1125</v>
      </c>
      <c r="C17" s="548" t="s">
        <v>2</v>
      </c>
      <c r="D17" s="333"/>
      <c r="E17" s="215">
        <v>12269</v>
      </c>
      <c r="F17" s="218">
        <v>2.8217571297148102E-2</v>
      </c>
      <c r="G17" s="217">
        <v>160066655.78</v>
      </c>
      <c r="H17" s="218">
        <v>2.47065771458015E-2</v>
      </c>
      <c r="I17" s="204">
        <v>264</v>
      </c>
      <c r="J17" s="203">
        <v>3129314.87</v>
      </c>
      <c r="K17" s="204">
        <v>11996</v>
      </c>
      <c r="L17" s="203">
        <v>156759806.68000001</v>
      </c>
      <c r="M17" s="204">
        <v>9</v>
      </c>
      <c r="N17" s="203">
        <v>177534.23</v>
      </c>
      <c r="O17" s="238">
        <v>12109</v>
      </c>
      <c r="P17" s="217">
        <v>158268370.37</v>
      </c>
      <c r="Q17" s="238">
        <v>160</v>
      </c>
      <c r="R17" s="217">
        <v>1798285.41</v>
      </c>
      <c r="S17" s="238">
        <v>11883</v>
      </c>
      <c r="T17" s="217">
        <v>154623552.30000001</v>
      </c>
      <c r="U17" s="238">
        <v>386</v>
      </c>
      <c r="V17" s="217">
        <v>5443103.4800000004</v>
      </c>
    </row>
    <row r="18" spans="2:22" x14ac:dyDescent="0.25">
      <c r="B18" s="205" t="s">
        <v>1126</v>
      </c>
      <c r="C18" s="555" t="s">
        <v>2</v>
      </c>
      <c r="D18" s="333"/>
      <c r="E18" s="219">
        <v>8304</v>
      </c>
      <c r="F18" s="40">
        <v>1.9098436062557501E-2</v>
      </c>
      <c r="G18" s="41">
        <v>110423061.73</v>
      </c>
      <c r="H18" s="40">
        <v>1.7043998826698398E-2</v>
      </c>
      <c r="I18" s="208">
        <v>7</v>
      </c>
      <c r="J18" s="209">
        <v>71248.05</v>
      </c>
      <c r="K18" s="208">
        <v>8297</v>
      </c>
      <c r="L18" s="209">
        <v>110351813.68000001</v>
      </c>
      <c r="M18" s="208">
        <v>0</v>
      </c>
      <c r="N18" s="209">
        <v>0</v>
      </c>
      <c r="O18" s="236">
        <v>8081</v>
      </c>
      <c r="P18" s="237">
        <v>109887923.20999999</v>
      </c>
      <c r="Q18" s="236">
        <v>223</v>
      </c>
      <c r="R18" s="237">
        <v>535138.52</v>
      </c>
      <c r="S18" s="236">
        <v>8229</v>
      </c>
      <c r="T18" s="237">
        <v>108805576.18000001</v>
      </c>
      <c r="U18" s="236">
        <v>75</v>
      </c>
      <c r="V18" s="237">
        <v>1617485.55</v>
      </c>
    </row>
    <row r="19" spans="2:22" x14ac:dyDescent="0.25">
      <c r="B19" s="89" t="s">
        <v>1127</v>
      </c>
      <c r="C19" s="548" t="s">
        <v>2</v>
      </c>
      <c r="D19" s="333"/>
      <c r="E19" s="215">
        <v>66192</v>
      </c>
      <c r="F19" s="218">
        <v>0.15223551057957699</v>
      </c>
      <c r="G19" s="217">
        <v>932514851.04999995</v>
      </c>
      <c r="H19" s="218">
        <v>0.14393534990034501</v>
      </c>
      <c r="I19" s="204">
        <v>999</v>
      </c>
      <c r="J19" s="203">
        <v>7052538.7000000002</v>
      </c>
      <c r="K19" s="204">
        <v>65108</v>
      </c>
      <c r="L19" s="203">
        <v>923945088.64999998</v>
      </c>
      <c r="M19" s="204">
        <v>85</v>
      </c>
      <c r="N19" s="203">
        <v>1517223.7</v>
      </c>
      <c r="O19" s="238">
        <v>65905</v>
      </c>
      <c r="P19" s="217">
        <v>930119972.54999995</v>
      </c>
      <c r="Q19" s="238">
        <v>287</v>
      </c>
      <c r="R19" s="217">
        <v>2394878.5</v>
      </c>
      <c r="S19" s="238">
        <v>64078</v>
      </c>
      <c r="T19" s="217">
        <v>901590925.30999994</v>
      </c>
      <c r="U19" s="238">
        <v>2114</v>
      </c>
      <c r="V19" s="217">
        <v>30923925.739999998</v>
      </c>
    </row>
    <row r="20" spans="2:22" x14ac:dyDescent="0.25">
      <c r="B20" s="205" t="s">
        <v>1128</v>
      </c>
      <c r="C20" s="555" t="s">
        <v>2</v>
      </c>
      <c r="D20" s="333"/>
      <c r="E20" s="219">
        <v>27601</v>
      </c>
      <c r="F20" s="40">
        <v>6.3479760809567604E-2</v>
      </c>
      <c r="G20" s="41">
        <v>397616556.72000003</v>
      </c>
      <c r="H20" s="40">
        <v>6.1372832993728997E-2</v>
      </c>
      <c r="I20" s="208">
        <v>223</v>
      </c>
      <c r="J20" s="209">
        <v>3610901.94</v>
      </c>
      <c r="K20" s="208">
        <v>27374</v>
      </c>
      <c r="L20" s="209">
        <v>393942425.43000001</v>
      </c>
      <c r="M20" s="208">
        <v>4</v>
      </c>
      <c r="N20" s="209">
        <v>63229.35</v>
      </c>
      <c r="O20" s="236">
        <v>27452</v>
      </c>
      <c r="P20" s="237">
        <v>395662203.38</v>
      </c>
      <c r="Q20" s="236">
        <v>149</v>
      </c>
      <c r="R20" s="237">
        <v>1954353.34</v>
      </c>
      <c r="S20" s="236">
        <v>27166</v>
      </c>
      <c r="T20" s="237">
        <v>389426401.94999999</v>
      </c>
      <c r="U20" s="236">
        <v>435</v>
      </c>
      <c r="V20" s="237">
        <v>8190154.7699999996</v>
      </c>
    </row>
    <row r="21" spans="2:22" x14ac:dyDescent="0.25">
      <c r="B21" s="89" t="s">
        <v>1129</v>
      </c>
      <c r="C21" s="548" t="s">
        <v>2</v>
      </c>
      <c r="D21" s="333"/>
      <c r="E21" s="215">
        <v>21362</v>
      </c>
      <c r="F21" s="218">
        <v>4.9130634774609001E-2</v>
      </c>
      <c r="G21" s="217">
        <v>352082312.55000001</v>
      </c>
      <c r="H21" s="218">
        <v>5.4344540243563201E-2</v>
      </c>
      <c r="I21" s="204">
        <v>703</v>
      </c>
      <c r="J21" s="203">
        <v>10426436.789999999</v>
      </c>
      <c r="K21" s="204">
        <v>20538</v>
      </c>
      <c r="L21" s="203">
        <v>338581843.43000001</v>
      </c>
      <c r="M21" s="204">
        <v>121</v>
      </c>
      <c r="N21" s="203">
        <v>3074032.33</v>
      </c>
      <c r="O21" s="238">
        <v>18233</v>
      </c>
      <c r="P21" s="217">
        <v>318690713.27999997</v>
      </c>
      <c r="Q21" s="238">
        <v>3129</v>
      </c>
      <c r="R21" s="217">
        <v>33391599.27</v>
      </c>
      <c r="S21" s="238">
        <v>20187</v>
      </c>
      <c r="T21" s="217">
        <v>311936591.00999999</v>
      </c>
      <c r="U21" s="238">
        <v>1175</v>
      </c>
      <c r="V21" s="217">
        <v>40145721.539999999</v>
      </c>
    </row>
    <row r="22" spans="2:22" x14ac:dyDescent="0.25">
      <c r="B22" s="205" t="s">
        <v>1130</v>
      </c>
      <c r="C22" s="555" t="s">
        <v>2</v>
      </c>
      <c r="D22" s="333"/>
      <c r="E22" s="219">
        <v>27032</v>
      </c>
      <c r="F22" s="40">
        <v>6.2171113155473801E-2</v>
      </c>
      <c r="G22" s="41">
        <v>554772742.25</v>
      </c>
      <c r="H22" s="40">
        <v>8.5630173804756196E-2</v>
      </c>
      <c r="I22" s="208">
        <v>436</v>
      </c>
      <c r="J22" s="209">
        <v>6812672.0700000003</v>
      </c>
      <c r="K22" s="208">
        <v>26559</v>
      </c>
      <c r="L22" s="209">
        <v>547089766.13999999</v>
      </c>
      <c r="M22" s="208">
        <v>37</v>
      </c>
      <c r="N22" s="209">
        <v>870304.04</v>
      </c>
      <c r="O22" s="236">
        <v>26767</v>
      </c>
      <c r="P22" s="237">
        <v>551786288.12</v>
      </c>
      <c r="Q22" s="236">
        <v>265</v>
      </c>
      <c r="R22" s="237">
        <v>2986454.13</v>
      </c>
      <c r="S22" s="236">
        <v>25960</v>
      </c>
      <c r="T22" s="237">
        <v>516268204.38</v>
      </c>
      <c r="U22" s="236">
        <v>1072</v>
      </c>
      <c r="V22" s="237">
        <v>38504537.869999997</v>
      </c>
    </row>
    <row r="23" spans="2:22" x14ac:dyDescent="0.25">
      <c r="B23" s="89" t="s">
        <v>1131</v>
      </c>
      <c r="C23" s="548" t="s">
        <v>2</v>
      </c>
      <c r="D23" s="333"/>
      <c r="E23" s="215">
        <v>62972</v>
      </c>
      <c r="F23" s="218">
        <v>0.144829806807728</v>
      </c>
      <c r="G23" s="217">
        <v>1076938737.1400001</v>
      </c>
      <c r="H23" s="218">
        <v>0.16622743731849801</v>
      </c>
      <c r="I23" s="204">
        <v>10755</v>
      </c>
      <c r="J23" s="203">
        <v>87897744.390000001</v>
      </c>
      <c r="K23" s="204">
        <v>51883</v>
      </c>
      <c r="L23" s="203">
        <v>981711541.80999994</v>
      </c>
      <c r="M23" s="204">
        <v>334</v>
      </c>
      <c r="N23" s="203">
        <v>7329450.9400000004</v>
      </c>
      <c r="O23" s="238">
        <v>23505</v>
      </c>
      <c r="P23" s="217">
        <v>524835867.29000002</v>
      </c>
      <c r="Q23" s="238">
        <v>39467</v>
      </c>
      <c r="R23" s="217">
        <v>552102869.85000002</v>
      </c>
      <c r="S23" s="238">
        <v>59261</v>
      </c>
      <c r="T23" s="217">
        <v>1002714662.22</v>
      </c>
      <c r="U23" s="238">
        <v>3711</v>
      </c>
      <c r="V23" s="217">
        <v>74224074.920000002</v>
      </c>
    </row>
    <row r="24" spans="2:22" x14ac:dyDescent="0.25">
      <c r="B24" s="205" t="s">
        <v>1132</v>
      </c>
      <c r="C24" s="555" t="s">
        <v>2</v>
      </c>
      <c r="D24" s="333"/>
      <c r="E24" s="219">
        <v>17057</v>
      </c>
      <c r="F24" s="40">
        <v>3.9229530818767198E-2</v>
      </c>
      <c r="G24" s="41">
        <v>194922671.56</v>
      </c>
      <c r="H24" s="40">
        <v>3.00866660760498E-2</v>
      </c>
      <c r="I24" s="208">
        <v>4909</v>
      </c>
      <c r="J24" s="209">
        <v>28408957.75</v>
      </c>
      <c r="K24" s="208">
        <v>12066</v>
      </c>
      <c r="L24" s="209">
        <v>164296099.00999999</v>
      </c>
      <c r="M24" s="208">
        <v>82</v>
      </c>
      <c r="N24" s="209">
        <v>2217614.7999999998</v>
      </c>
      <c r="O24" s="236">
        <v>1246</v>
      </c>
      <c r="P24" s="237">
        <v>34138836.68</v>
      </c>
      <c r="Q24" s="236">
        <v>15811</v>
      </c>
      <c r="R24" s="237">
        <v>160783834.88</v>
      </c>
      <c r="S24" s="236">
        <v>15699</v>
      </c>
      <c r="T24" s="237">
        <v>173300023.16999999</v>
      </c>
      <c r="U24" s="236">
        <v>1358</v>
      </c>
      <c r="V24" s="237">
        <v>21622648.390000001</v>
      </c>
    </row>
    <row r="25" spans="2:22" x14ac:dyDescent="0.25">
      <c r="B25" s="89" t="s">
        <v>1133</v>
      </c>
      <c r="C25" s="548" t="s">
        <v>2</v>
      </c>
      <c r="D25" s="333"/>
      <c r="E25" s="215">
        <v>20279</v>
      </c>
      <c r="F25" s="218">
        <v>4.6639834406623698E-2</v>
      </c>
      <c r="G25" s="217">
        <v>382351846.85000002</v>
      </c>
      <c r="H25" s="218">
        <v>5.9016697481472299E-2</v>
      </c>
      <c r="I25" s="204">
        <v>4422</v>
      </c>
      <c r="J25" s="203">
        <v>31358986.66</v>
      </c>
      <c r="K25" s="204">
        <v>15741</v>
      </c>
      <c r="L25" s="203">
        <v>347920726.68000001</v>
      </c>
      <c r="M25" s="204">
        <v>116</v>
      </c>
      <c r="N25" s="203">
        <v>3072133.51</v>
      </c>
      <c r="O25" s="238">
        <v>6490</v>
      </c>
      <c r="P25" s="217">
        <v>178024732.66999999</v>
      </c>
      <c r="Q25" s="238">
        <v>13789</v>
      </c>
      <c r="R25" s="217">
        <v>204327114.18000001</v>
      </c>
      <c r="S25" s="238">
        <v>19220</v>
      </c>
      <c r="T25" s="217">
        <v>355126624.95999998</v>
      </c>
      <c r="U25" s="238">
        <v>1059</v>
      </c>
      <c r="V25" s="217">
        <v>27225221.890000001</v>
      </c>
    </row>
    <row r="26" spans="2:22" x14ac:dyDescent="0.25">
      <c r="B26" s="205" t="s">
        <v>1134</v>
      </c>
      <c r="C26" s="555" t="s">
        <v>2</v>
      </c>
      <c r="D26" s="333"/>
      <c r="E26" s="219">
        <v>10480</v>
      </c>
      <c r="F26" s="40">
        <v>2.41030358785649E-2</v>
      </c>
      <c r="G26" s="41">
        <v>113774384.84</v>
      </c>
      <c r="H26" s="40">
        <v>1.75612815958937E-2</v>
      </c>
      <c r="I26" s="208">
        <v>2316</v>
      </c>
      <c r="J26" s="209">
        <v>12438214.07</v>
      </c>
      <c r="K26" s="208">
        <v>8138</v>
      </c>
      <c r="L26" s="209">
        <v>100702466.53</v>
      </c>
      <c r="M26" s="208">
        <v>26</v>
      </c>
      <c r="N26" s="209">
        <v>633704.24</v>
      </c>
      <c r="O26" s="236">
        <v>811</v>
      </c>
      <c r="P26" s="237">
        <v>16473837.73</v>
      </c>
      <c r="Q26" s="236">
        <v>9669</v>
      </c>
      <c r="R26" s="237">
        <v>97300547.109999999</v>
      </c>
      <c r="S26" s="236">
        <v>10229</v>
      </c>
      <c r="T26" s="237">
        <v>108496071.36</v>
      </c>
      <c r="U26" s="236">
        <v>251</v>
      </c>
      <c r="V26" s="237">
        <v>5278313.4800000004</v>
      </c>
    </row>
    <row r="27" spans="2:22" x14ac:dyDescent="0.25">
      <c r="B27" s="89" t="s">
        <v>1135</v>
      </c>
      <c r="C27" s="548" t="s">
        <v>2</v>
      </c>
      <c r="D27" s="333"/>
      <c r="E27" s="215">
        <v>42938</v>
      </c>
      <c r="F27" s="218">
        <v>9.8753449862005502E-2</v>
      </c>
      <c r="G27" s="217">
        <v>478644079.69</v>
      </c>
      <c r="H27" s="218">
        <v>7.38795773711651E-2</v>
      </c>
      <c r="I27" s="204">
        <v>13975</v>
      </c>
      <c r="J27" s="203">
        <v>94762290.019999996</v>
      </c>
      <c r="K27" s="204">
        <v>28906</v>
      </c>
      <c r="L27" s="203">
        <v>382821528.72000003</v>
      </c>
      <c r="M27" s="204">
        <v>57</v>
      </c>
      <c r="N27" s="203">
        <v>1060260.95</v>
      </c>
      <c r="O27" s="238">
        <v>339</v>
      </c>
      <c r="P27" s="217">
        <v>12321205.84</v>
      </c>
      <c r="Q27" s="238">
        <v>42599</v>
      </c>
      <c r="R27" s="217">
        <v>466322873.85000002</v>
      </c>
      <c r="S27" s="238">
        <v>42123</v>
      </c>
      <c r="T27" s="217">
        <v>461312398</v>
      </c>
      <c r="U27" s="238">
        <v>815</v>
      </c>
      <c r="V27" s="217">
        <v>17331681.690000001</v>
      </c>
    </row>
    <row r="28" spans="2:22" x14ac:dyDescent="0.25">
      <c r="B28" s="205" t="s">
        <v>1136</v>
      </c>
      <c r="C28" s="555" t="s">
        <v>2</v>
      </c>
      <c r="D28" s="333"/>
      <c r="E28" s="219">
        <v>9990</v>
      </c>
      <c r="F28" s="40">
        <v>2.2976080956761701E-2</v>
      </c>
      <c r="G28" s="41">
        <v>115569903.33</v>
      </c>
      <c r="H28" s="40">
        <v>1.78384231146799E-2</v>
      </c>
      <c r="I28" s="208">
        <v>3886</v>
      </c>
      <c r="J28" s="209">
        <v>17811792.300000001</v>
      </c>
      <c r="K28" s="208">
        <v>6092</v>
      </c>
      <c r="L28" s="209">
        <v>97504163.790000007</v>
      </c>
      <c r="M28" s="208">
        <v>12</v>
      </c>
      <c r="N28" s="209">
        <v>253947.24</v>
      </c>
      <c r="O28" s="236">
        <v>566</v>
      </c>
      <c r="P28" s="237">
        <v>11525265.449999999</v>
      </c>
      <c r="Q28" s="236">
        <v>9424</v>
      </c>
      <c r="R28" s="237">
        <v>104044637.88</v>
      </c>
      <c r="S28" s="236">
        <v>9802</v>
      </c>
      <c r="T28" s="237">
        <v>112689394.12</v>
      </c>
      <c r="U28" s="236">
        <v>188</v>
      </c>
      <c r="V28" s="237">
        <v>2880509.21</v>
      </c>
    </row>
    <row r="29" spans="2:22" x14ac:dyDescent="0.25">
      <c r="B29" s="89" t="s">
        <v>1137</v>
      </c>
      <c r="C29" s="548" t="s">
        <v>2</v>
      </c>
      <c r="D29" s="333"/>
      <c r="E29" s="215">
        <v>40085</v>
      </c>
      <c r="F29" s="218">
        <v>9.2191812327506895E-2</v>
      </c>
      <c r="G29" s="217">
        <v>541650735.88999999</v>
      </c>
      <c r="H29" s="218">
        <v>8.3604768445587493E-2</v>
      </c>
      <c r="I29" s="204">
        <v>11498</v>
      </c>
      <c r="J29" s="203">
        <v>96980891.829999998</v>
      </c>
      <c r="K29" s="204">
        <v>28559</v>
      </c>
      <c r="L29" s="203">
        <v>443986224.31999999</v>
      </c>
      <c r="M29" s="204">
        <v>28</v>
      </c>
      <c r="N29" s="203">
        <v>683619.74</v>
      </c>
      <c r="O29" s="238">
        <v>1096</v>
      </c>
      <c r="P29" s="217">
        <v>30001529.289999999</v>
      </c>
      <c r="Q29" s="238">
        <v>38989</v>
      </c>
      <c r="R29" s="217">
        <v>511649206.60000002</v>
      </c>
      <c r="S29" s="238">
        <v>39559</v>
      </c>
      <c r="T29" s="217">
        <v>531453949.51999998</v>
      </c>
      <c r="U29" s="238">
        <v>526</v>
      </c>
      <c r="V29" s="217">
        <v>10196786.369999999</v>
      </c>
    </row>
    <row r="30" spans="2:22" x14ac:dyDescent="0.25">
      <c r="B30" s="205" t="s">
        <v>1138</v>
      </c>
      <c r="C30" s="555" t="s">
        <v>2</v>
      </c>
      <c r="D30" s="333"/>
      <c r="E30" s="219">
        <v>48209</v>
      </c>
      <c r="F30" s="40">
        <v>0.110876264949402</v>
      </c>
      <c r="G30" s="41">
        <v>826180150.34000003</v>
      </c>
      <c r="H30" s="40">
        <v>0.127522396974171</v>
      </c>
      <c r="I30" s="208">
        <v>12871</v>
      </c>
      <c r="J30" s="209">
        <v>109363577.28</v>
      </c>
      <c r="K30" s="208">
        <v>35244</v>
      </c>
      <c r="L30" s="209">
        <v>713687428.76999998</v>
      </c>
      <c r="M30" s="208">
        <v>94</v>
      </c>
      <c r="N30" s="209">
        <v>3129144.29</v>
      </c>
      <c r="O30" s="236">
        <v>3603</v>
      </c>
      <c r="P30" s="237">
        <v>124661240.63</v>
      </c>
      <c r="Q30" s="236">
        <v>44606</v>
      </c>
      <c r="R30" s="237">
        <v>701518909.71000004</v>
      </c>
      <c r="S30" s="236">
        <v>47549</v>
      </c>
      <c r="T30" s="237">
        <v>810676137.63</v>
      </c>
      <c r="U30" s="236">
        <v>660</v>
      </c>
      <c r="V30" s="237">
        <v>15504012.710000001</v>
      </c>
    </row>
    <row r="31" spans="2:22" x14ac:dyDescent="0.25">
      <c r="B31" s="210" t="s">
        <v>115</v>
      </c>
      <c r="C31" s="542" t="s">
        <v>2</v>
      </c>
      <c r="D31" s="378"/>
      <c r="E31" s="221">
        <v>434800</v>
      </c>
      <c r="F31" s="222">
        <v>1</v>
      </c>
      <c r="G31" s="223">
        <v>6478706250.3800001</v>
      </c>
      <c r="H31" s="222">
        <v>1</v>
      </c>
      <c r="I31" s="213">
        <v>69685</v>
      </c>
      <c r="J31" s="214">
        <v>526353304.06</v>
      </c>
      <c r="K31" s="213">
        <v>363698</v>
      </c>
      <c r="L31" s="214">
        <v>5919590022.0699997</v>
      </c>
      <c r="M31" s="213">
        <v>1417</v>
      </c>
      <c r="N31" s="214">
        <v>32762924.25</v>
      </c>
      <c r="O31" s="239">
        <v>215317</v>
      </c>
      <c r="P31" s="240">
        <v>3633259138.6100001</v>
      </c>
      <c r="Q31" s="239">
        <v>219483</v>
      </c>
      <c r="R31" s="240">
        <v>2845447111.77</v>
      </c>
      <c r="S31" s="239">
        <v>418844</v>
      </c>
      <c r="T31" s="240">
        <v>6153941013</v>
      </c>
      <c r="U31" s="239">
        <v>15956</v>
      </c>
      <c r="V31" s="240">
        <v>324765237.38</v>
      </c>
    </row>
    <row r="32" spans="2:22" x14ac:dyDescent="0.25">
      <c r="B32" s="180" t="s">
        <v>2</v>
      </c>
      <c r="C32" s="522" t="s">
        <v>2</v>
      </c>
      <c r="D32" s="333"/>
      <c r="E32" s="181" t="s">
        <v>2</v>
      </c>
      <c r="F32" s="181" t="s">
        <v>2</v>
      </c>
      <c r="G32" s="181" t="s">
        <v>2</v>
      </c>
      <c r="H32" s="181" t="s">
        <v>2</v>
      </c>
      <c r="I32" s="181" t="s">
        <v>2</v>
      </c>
      <c r="J32" s="181" t="s">
        <v>2</v>
      </c>
      <c r="K32" s="181" t="s">
        <v>2</v>
      </c>
      <c r="L32" s="181" t="s">
        <v>2</v>
      </c>
      <c r="M32" s="181" t="s">
        <v>2</v>
      </c>
      <c r="N32" s="181" t="s">
        <v>2</v>
      </c>
      <c r="O32" s="181" t="s">
        <v>2</v>
      </c>
      <c r="P32" s="181" t="s">
        <v>2</v>
      </c>
      <c r="Q32" s="181" t="s">
        <v>2</v>
      </c>
      <c r="R32" s="181" t="s">
        <v>2</v>
      </c>
      <c r="S32" s="181" t="s">
        <v>2</v>
      </c>
      <c r="T32" s="181" t="s">
        <v>2</v>
      </c>
      <c r="U32" s="181" t="s">
        <v>2</v>
      </c>
      <c r="V32" s="181" t="s">
        <v>2</v>
      </c>
    </row>
    <row r="33" spans="2:22" x14ac:dyDescent="0.25">
      <c r="B33" s="387" t="s">
        <v>901</v>
      </c>
      <c r="C33" s="378"/>
      <c r="D33" s="374"/>
      <c r="E33" s="242" t="s">
        <v>2</v>
      </c>
      <c r="F33" s="181" t="s">
        <v>2</v>
      </c>
      <c r="G33" s="181" t="s">
        <v>2</v>
      </c>
      <c r="H33" s="181" t="s">
        <v>2</v>
      </c>
      <c r="I33" s="181" t="s">
        <v>2</v>
      </c>
      <c r="J33" s="181" t="s">
        <v>2</v>
      </c>
      <c r="K33" s="181" t="s">
        <v>2</v>
      </c>
      <c r="L33" s="181" t="s">
        <v>2</v>
      </c>
      <c r="M33" s="181" t="s">
        <v>2</v>
      </c>
      <c r="N33" s="181" t="s">
        <v>2</v>
      </c>
      <c r="O33" s="181" t="s">
        <v>2</v>
      </c>
      <c r="P33" s="181" t="s">
        <v>2</v>
      </c>
      <c r="Q33" s="181" t="s">
        <v>2</v>
      </c>
      <c r="R33" s="181" t="s">
        <v>2</v>
      </c>
      <c r="S33" s="181" t="s">
        <v>2</v>
      </c>
      <c r="T33" s="181" t="s">
        <v>2</v>
      </c>
      <c r="U33" s="181" t="s">
        <v>2</v>
      </c>
      <c r="V33" s="181" t="s">
        <v>2</v>
      </c>
    </row>
    <row r="34" spans="2:22" x14ac:dyDescent="0.25">
      <c r="B34" s="373" t="s">
        <v>1139</v>
      </c>
      <c r="C34" s="378"/>
      <c r="D34" s="374"/>
      <c r="E34" s="50">
        <v>0</v>
      </c>
      <c r="F34" s="181" t="s">
        <v>2</v>
      </c>
      <c r="G34" s="181" t="s">
        <v>2</v>
      </c>
      <c r="H34" s="181" t="s">
        <v>2</v>
      </c>
      <c r="I34" s="181" t="s">
        <v>2</v>
      </c>
      <c r="J34" s="181" t="s">
        <v>2</v>
      </c>
      <c r="K34" s="181" t="s">
        <v>2</v>
      </c>
      <c r="L34" s="181" t="s">
        <v>2</v>
      </c>
      <c r="M34" s="181" t="s">
        <v>2</v>
      </c>
      <c r="N34" s="181" t="s">
        <v>2</v>
      </c>
      <c r="O34" s="181" t="s">
        <v>2</v>
      </c>
      <c r="P34" s="181" t="s">
        <v>2</v>
      </c>
      <c r="Q34" s="181" t="s">
        <v>2</v>
      </c>
      <c r="R34" s="181" t="s">
        <v>2</v>
      </c>
      <c r="S34" s="181" t="s">
        <v>2</v>
      </c>
      <c r="T34" s="181" t="s">
        <v>2</v>
      </c>
      <c r="U34" s="181" t="s">
        <v>2</v>
      </c>
      <c r="V34" s="181" t="s">
        <v>2</v>
      </c>
    </row>
    <row r="35" spans="2:22" x14ac:dyDescent="0.25">
      <c r="B35" s="375" t="s">
        <v>1140</v>
      </c>
      <c r="C35" s="378"/>
      <c r="D35" s="374"/>
      <c r="E35" s="53">
        <v>0.161</v>
      </c>
      <c r="F35" s="181" t="s">
        <v>2</v>
      </c>
      <c r="G35" s="181" t="s">
        <v>2</v>
      </c>
      <c r="H35" s="181" t="s">
        <v>2</v>
      </c>
      <c r="I35" s="181" t="s">
        <v>2</v>
      </c>
      <c r="J35" s="181" t="s">
        <v>2</v>
      </c>
      <c r="K35" s="181" t="s">
        <v>2</v>
      </c>
      <c r="L35" s="181" t="s">
        <v>2</v>
      </c>
      <c r="M35" s="181" t="s">
        <v>2</v>
      </c>
      <c r="N35" s="181" t="s">
        <v>2</v>
      </c>
      <c r="O35" s="181" t="s">
        <v>2</v>
      </c>
      <c r="P35" s="181" t="s">
        <v>2</v>
      </c>
      <c r="Q35" s="181" t="s">
        <v>2</v>
      </c>
      <c r="R35" s="181" t="s">
        <v>2</v>
      </c>
      <c r="S35" s="181" t="s">
        <v>2</v>
      </c>
      <c r="T35" s="181" t="s">
        <v>2</v>
      </c>
      <c r="U35" s="181" t="s">
        <v>2</v>
      </c>
      <c r="V35" s="181" t="s">
        <v>2</v>
      </c>
    </row>
    <row r="36" spans="2:22" x14ac:dyDescent="0.25">
      <c r="B36" s="373" t="s">
        <v>1141</v>
      </c>
      <c r="C36" s="378"/>
      <c r="D36" s="374"/>
      <c r="E36" s="50">
        <v>7.1246216206589705E-2</v>
      </c>
      <c r="F36" s="181" t="s">
        <v>2</v>
      </c>
      <c r="G36" s="181" t="s">
        <v>2</v>
      </c>
      <c r="H36" s="181" t="s">
        <v>2</v>
      </c>
      <c r="I36" s="181" t="s">
        <v>2</v>
      </c>
      <c r="J36" s="181" t="s">
        <v>2</v>
      </c>
      <c r="K36" s="181" t="s">
        <v>2</v>
      </c>
      <c r="L36" s="181" t="s">
        <v>2</v>
      </c>
      <c r="M36" s="181" t="s">
        <v>2</v>
      </c>
      <c r="N36" s="181" t="s">
        <v>2</v>
      </c>
      <c r="O36" s="181" t="s">
        <v>2</v>
      </c>
      <c r="P36" s="181" t="s">
        <v>2</v>
      </c>
      <c r="Q36" s="181" t="s">
        <v>2</v>
      </c>
      <c r="R36" s="181" t="s">
        <v>2</v>
      </c>
      <c r="S36" s="181" t="s">
        <v>2</v>
      </c>
      <c r="T36" s="181" t="s">
        <v>2</v>
      </c>
      <c r="U36" s="181" t="s">
        <v>2</v>
      </c>
      <c r="V36" s="181" t="s">
        <v>2</v>
      </c>
    </row>
    <row r="37" spans="2:22" x14ac:dyDescent="0.25">
      <c r="B37" s="241" t="s">
        <v>2</v>
      </c>
      <c r="C37" s="620" t="s">
        <v>2</v>
      </c>
      <c r="D37" s="333"/>
      <c r="E37" s="181" t="s">
        <v>2</v>
      </c>
      <c r="F37" s="181" t="s">
        <v>2</v>
      </c>
      <c r="G37" s="181" t="s">
        <v>2</v>
      </c>
      <c r="H37" s="181" t="s">
        <v>2</v>
      </c>
      <c r="I37" s="181" t="s">
        <v>2</v>
      </c>
      <c r="J37" s="181" t="s">
        <v>2</v>
      </c>
      <c r="K37" s="181" t="s">
        <v>2</v>
      </c>
      <c r="L37" s="181" t="s">
        <v>2</v>
      </c>
      <c r="M37" s="181" t="s">
        <v>2</v>
      </c>
      <c r="N37" s="181" t="s">
        <v>2</v>
      </c>
      <c r="O37" s="181" t="s">
        <v>2</v>
      </c>
      <c r="P37" s="181" t="s">
        <v>2</v>
      </c>
      <c r="Q37" s="181" t="s">
        <v>2</v>
      </c>
      <c r="R37" s="181" t="s">
        <v>2</v>
      </c>
      <c r="S37" s="181" t="s">
        <v>2</v>
      </c>
      <c r="T37" s="181" t="s">
        <v>2</v>
      </c>
      <c r="U37" s="181" t="s">
        <v>2</v>
      </c>
      <c r="V37" s="181" t="s">
        <v>2</v>
      </c>
    </row>
    <row r="38" spans="2:22" ht="0" hidden="1" customHeight="1" x14ac:dyDescent="0.25"/>
  </sheetData>
  <sheetProtection sheet="1" objects="1" scenarios="1"/>
  <mergeCells count="49">
    <mergeCell ref="A1:C3"/>
    <mergeCell ref="D1:X1"/>
    <mergeCell ref="D2:X2"/>
    <mergeCell ref="D3:X3"/>
    <mergeCell ref="B4:W4"/>
    <mergeCell ref="C6:D6"/>
    <mergeCell ref="C7:D7"/>
    <mergeCell ref="E7:H7"/>
    <mergeCell ref="I7:N7"/>
    <mergeCell ref="O7:R7"/>
    <mergeCell ref="S7:V7"/>
    <mergeCell ref="C8:D8"/>
    <mergeCell ref="E8:H8"/>
    <mergeCell ref="I8:J8"/>
    <mergeCell ref="K8:L8"/>
    <mergeCell ref="M8:N8"/>
    <mergeCell ref="O8:P8"/>
    <mergeCell ref="Q8:R8"/>
    <mergeCell ref="S8:T8"/>
    <mergeCell ref="U8:V8"/>
    <mergeCell ref="B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B34:D34"/>
    <mergeCell ref="B35:D35"/>
    <mergeCell ref="B36:D36"/>
    <mergeCell ref="C37:D37"/>
    <mergeCell ref="C29:D29"/>
    <mergeCell ref="C30:D30"/>
    <mergeCell ref="C31:D31"/>
    <mergeCell ref="C32:D32"/>
    <mergeCell ref="B33:D33"/>
  </mergeCells>
  <pageMargins left="0.25" right="0.25" top="0.25" bottom="0.25" header="0.25" footer="0.25"/>
  <pageSetup scale="35" orientation="landscape" cellComments="atEn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9"/>
  <sheetViews>
    <sheetView showGridLines="0" workbookViewId="0">
      <selection activeCell="T18" sqref="T18"/>
    </sheetView>
  </sheetViews>
  <sheetFormatPr baseColWidth="10" defaultColWidth="9.140625" defaultRowHeight="15" x14ac:dyDescent="0.25"/>
  <cols>
    <col min="1" max="1" width="22.85546875" customWidth="1"/>
    <col min="2" max="2" width="0.42578125" customWidth="1"/>
    <col min="3" max="3" width="10.28515625" customWidth="1"/>
    <col min="4" max="4" width="3" customWidth="1"/>
    <col min="5" max="5" width="1.5703125" customWidth="1"/>
    <col min="6" max="6" width="2.140625" customWidth="1"/>
    <col min="7" max="7" width="10" customWidth="1"/>
    <col min="8" max="8" width="11.5703125" customWidth="1"/>
    <col min="9" max="9" width="9" customWidth="1"/>
    <col min="10" max="10" width="6.85546875" customWidth="1"/>
    <col min="11" max="11" width="13.7109375" customWidth="1"/>
  </cols>
  <sheetData>
    <row r="1" spans="1:11" ht="18" customHeight="1" x14ac:dyDescent="0.25">
      <c r="A1" s="333"/>
      <c r="B1" s="333"/>
      <c r="C1" s="333"/>
      <c r="D1" s="339" t="s">
        <v>0</v>
      </c>
      <c r="E1" s="333"/>
      <c r="F1" s="333"/>
      <c r="G1" s="333"/>
      <c r="H1" s="333"/>
      <c r="I1" s="333"/>
      <c r="J1" s="333"/>
      <c r="K1" s="333"/>
    </row>
    <row r="2" spans="1:11" ht="18" customHeight="1" x14ac:dyDescent="0.25">
      <c r="A2" s="333"/>
      <c r="B2" s="333"/>
      <c r="C2" s="333"/>
      <c r="D2" s="339" t="s">
        <v>1</v>
      </c>
      <c r="E2" s="333"/>
      <c r="F2" s="333"/>
      <c r="G2" s="333"/>
      <c r="H2" s="333"/>
      <c r="I2" s="333"/>
      <c r="J2" s="333"/>
      <c r="K2" s="333"/>
    </row>
    <row r="3" spans="1:11" ht="18" customHeight="1" x14ac:dyDescent="0.25">
      <c r="A3" s="333"/>
      <c r="B3" s="333"/>
      <c r="C3" s="333"/>
      <c r="D3" s="339" t="s">
        <v>2</v>
      </c>
      <c r="E3" s="333"/>
      <c r="F3" s="333"/>
      <c r="G3" s="333"/>
      <c r="H3" s="333"/>
      <c r="I3" s="333"/>
      <c r="J3" s="333"/>
      <c r="K3" s="333"/>
    </row>
    <row r="4" spans="1:11" ht="18" customHeight="1" x14ac:dyDescent="0.25">
      <c r="A4" s="335" t="s">
        <v>2</v>
      </c>
      <c r="B4" s="333"/>
      <c r="C4" s="336" t="s">
        <v>2</v>
      </c>
      <c r="D4" s="333"/>
      <c r="E4" s="333"/>
      <c r="F4" s="5" t="s">
        <v>2</v>
      </c>
      <c r="G4" s="336" t="s">
        <v>2</v>
      </c>
      <c r="H4" s="333"/>
      <c r="I4" s="336" t="s">
        <v>2</v>
      </c>
      <c r="J4" s="333"/>
      <c r="K4" s="5" t="s">
        <v>2</v>
      </c>
    </row>
    <row r="5" spans="1:11" ht="18" customHeight="1" x14ac:dyDescent="0.25">
      <c r="A5" s="340" t="s">
        <v>24</v>
      </c>
      <c r="B5" s="333"/>
      <c r="C5" s="336" t="s">
        <v>2</v>
      </c>
      <c r="D5" s="333"/>
      <c r="E5" s="333"/>
      <c r="F5" s="5" t="s">
        <v>2</v>
      </c>
      <c r="G5" s="336" t="s">
        <v>2</v>
      </c>
      <c r="H5" s="333"/>
      <c r="I5" s="336" t="s">
        <v>2</v>
      </c>
      <c r="J5" s="333"/>
      <c r="K5" s="5" t="s">
        <v>2</v>
      </c>
    </row>
    <row r="6" spans="1:11" ht="18" customHeight="1" x14ac:dyDescent="0.25">
      <c r="A6" s="336" t="s">
        <v>2</v>
      </c>
      <c r="B6" s="333"/>
      <c r="C6" s="336" t="s">
        <v>2</v>
      </c>
      <c r="D6" s="333"/>
      <c r="E6" s="333"/>
      <c r="F6" s="5" t="s">
        <v>2</v>
      </c>
      <c r="G6" s="336" t="s">
        <v>2</v>
      </c>
      <c r="H6" s="333"/>
      <c r="I6" s="336" t="s">
        <v>2</v>
      </c>
      <c r="J6" s="333"/>
      <c r="K6" s="5" t="s">
        <v>2</v>
      </c>
    </row>
    <row r="7" spans="1:11" ht="21.6" customHeight="1" x14ac:dyDescent="0.25">
      <c r="A7" s="359" t="s">
        <v>81</v>
      </c>
      <c r="B7" s="360"/>
      <c r="C7" s="360"/>
      <c r="D7" s="360"/>
      <c r="E7" s="360"/>
      <c r="F7" s="360"/>
      <c r="G7" s="360"/>
      <c r="H7" s="360"/>
      <c r="I7" s="360"/>
      <c r="J7" s="360"/>
      <c r="K7" s="361"/>
    </row>
    <row r="8" spans="1:11" ht="31.7" customHeight="1" x14ac:dyDescent="0.25">
      <c r="A8" s="367" t="s">
        <v>82</v>
      </c>
      <c r="B8" s="333"/>
      <c r="C8" s="368" t="s">
        <v>83</v>
      </c>
      <c r="D8" s="333"/>
      <c r="E8" s="333"/>
      <c r="F8" s="11" t="s">
        <v>2</v>
      </c>
      <c r="G8" s="364" t="s">
        <v>84</v>
      </c>
      <c r="H8" s="333"/>
      <c r="I8" s="365" t="s">
        <v>85</v>
      </c>
      <c r="J8" s="333"/>
      <c r="K8" s="333"/>
    </row>
    <row r="9" spans="1:11" ht="31.7" customHeight="1" x14ac:dyDescent="0.25">
      <c r="A9" s="362" t="s">
        <v>86</v>
      </c>
      <c r="B9" s="333"/>
      <c r="C9" s="363" t="s">
        <v>87</v>
      </c>
      <c r="D9" s="333"/>
      <c r="E9" s="333"/>
      <c r="F9" s="11" t="s">
        <v>2</v>
      </c>
      <c r="G9" s="362" t="s">
        <v>88</v>
      </c>
      <c r="H9" s="333"/>
      <c r="I9" s="363" t="s">
        <v>89</v>
      </c>
      <c r="J9" s="333"/>
      <c r="K9" s="333"/>
    </row>
    <row r="10" spans="1:11" ht="18" customHeight="1" x14ac:dyDescent="0.25">
      <c r="A10" s="364" t="s">
        <v>90</v>
      </c>
      <c r="B10" s="333"/>
      <c r="C10" s="365" t="s">
        <v>91</v>
      </c>
      <c r="D10" s="333"/>
      <c r="E10" s="333"/>
      <c r="F10" s="11" t="s">
        <v>2</v>
      </c>
      <c r="G10" s="364" t="s">
        <v>92</v>
      </c>
      <c r="H10" s="333"/>
      <c r="I10" s="365" t="s">
        <v>93</v>
      </c>
      <c r="J10" s="333"/>
      <c r="K10" s="333"/>
    </row>
    <row r="11" spans="1:11" ht="31.7" customHeight="1" x14ac:dyDescent="0.25">
      <c r="A11" s="362" t="s">
        <v>94</v>
      </c>
      <c r="B11" s="333"/>
      <c r="C11" s="363" t="s">
        <v>95</v>
      </c>
      <c r="D11" s="333"/>
      <c r="E11" s="333"/>
      <c r="F11" s="11" t="s">
        <v>2</v>
      </c>
      <c r="G11" s="362" t="s">
        <v>96</v>
      </c>
      <c r="H11" s="333"/>
      <c r="I11" s="363" t="s">
        <v>97</v>
      </c>
      <c r="J11" s="333"/>
      <c r="K11" s="333"/>
    </row>
    <row r="12" spans="1:11" ht="18" customHeight="1" x14ac:dyDescent="0.25">
      <c r="A12" s="364" t="s">
        <v>98</v>
      </c>
      <c r="B12" s="333"/>
      <c r="C12" s="366">
        <v>116</v>
      </c>
      <c r="D12" s="333"/>
      <c r="E12" s="333"/>
      <c r="F12" s="11" t="s">
        <v>2</v>
      </c>
      <c r="G12" s="364" t="s">
        <v>99</v>
      </c>
      <c r="H12" s="333"/>
      <c r="I12" s="365" t="s">
        <v>100</v>
      </c>
      <c r="J12" s="333"/>
      <c r="K12" s="333"/>
    </row>
    <row r="13" spans="1:11" ht="18" customHeight="1" x14ac:dyDescent="0.25">
      <c r="A13" s="362" t="s">
        <v>101</v>
      </c>
      <c r="B13" s="333"/>
      <c r="C13" s="363" t="s">
        <v>102</v>
      </c>
      <c r="D13" s="333"/>
      <c r="E13" s="333"/>
      <c r="F13" s="11" t="s">
        <v>2</v>
      </c>
      <c r="G13" s="362" t="s">
        <v>103</v>
      </c>
      <c r="H13" s="333"/>
      <c r="I13" s="363" t="s">
        <v>100</v>
      </c>
      <c r="J13" s="333"/>
      <c r="K13" s="333"/>
    </row>
    <row r="14" spans="1:11" ht="18" customHeight="1" x14ac:dyDescent="0.25">
      <c r="A14" s="364" t="s">
        <v>104</v>
      </c>
      <c r="B14" s="333"/>
      <c r="C14" s="365" t="s">
        <v>105</v>
      </c>
      <c r="D14" s="333"/>
      <c r="E14" s="333"/>
      <c r="F14" s="11" t="s">
        <v>2</v>
      </c>
      <c r="G14" s="364" t="s">
        <v>106</v>
      </c>
      <c r="H14" s="333"/>
      <c r="I14" s="365">
        <v>29</v>
      </c>
      <c r="J14" s="333"/>
      <c r="K14" s="333"/>
    </row>
    <row r="15" spans="1:11" ht="18" customHeight="1" x14ac:dyDescent="0.25">
      <c r="A15" s="338" t="s">
        <v>2</v>
      </c>
      <c r="B15" s="333"/>
      <c r="C15" s="338" t="s">
        <v>2</v>
      </c>
      <c r="D15" s="333"/>
      <c r="E15" s="333"/>
      <c r="F15" s="2" t="s">
        <v>2</v>
      </c>
      <c r="G15" s="338" t="s">
        <v>2</v>
      </c>
      <c r="H15" s="333"/>
      <c r="I15" s="338" t="s">
        <v>2</v>
      </c>
      <c r="J15" s="333"/>
      <c r="K15" s="2" t="s">
        <v>2</v>
      </c>
    </row>
    <row r="16" spans="1:11" ht="18" customHeight="1" x14ac:dyDescent="0.25">
      <c r="A16" s="359" t="s">
        <v>107</v>
      </c>
      <c r="B16" s="360"/>
      <c r="C16" s="360"/>
      <c r="D16" s="360"/>
      <c r="E16" s="360"/>
      <c r="F16" s="360"/>
      <c r="G16" s="360"/>
      <c r="H16" s="360"/>
      <c r="I16" s="360"/>
      <c r="J16" s="360"/>
      <c r="K16" s="361"/>
    </row>
    <row r="17" spans="1:11" ht="0" hidden="1" customHeight="1" x14ac:dyDescent="0.25"/>
    <row r="18" spans="1:11" ht="17.100000000000001" customHeight="1" x14ac:dyDescent="0.25"/>
    <row r="19" spans="1:11" ht="37.5" customHeight="1" x14ac:dyDescent="0.25">
      <c r="A19" s="12" t="s">
        <v>108</v>
      </c>
      <c r="B19" s="358" t="s">
        <v>109</v>
      </c>
      <c r="C19" s="333"/>
      <c r="D19" s="333"/>
      <c r="E19" s="358" t="s">
        <v>110</v>
      </c>
      <c r="F19" s="333"/>
      <c r="G19" s="333"/>
      <c r="H19" s="358" t="s">
        <v>111</v>
      </c>
      <c r="I19" s="333"/>
      <c r="J19" s="358" t="s">
        <v>112</v>
      </c>
      <c r="K19" s="333"/>
    </row>
    <row r="20" spans="1:11" x14ac:dyDescent="0.25">
      <c r="A20" s="13" t="s">
        <v>113</v>
      </c>
      <c r="B20" s="352">
        <v>217320</v>
      </c>
      <c r="C20" s="333"/>
      <c r="D20" s="333"/>
      <c r="E20" s="353">
        <v>0.520797636136627</v>
      </c>
      <c r="F20" s="333"/>
      <c r="G20" s="333"/>
      <c r="H20" s="354">
        <v>3936484885.7199998</v>
      </c>
      <c r="I20" s="333"/>
      <c r="J20" s="353">
        <v>0.5924000962872048</v>
      </c>
      <c r="K20" s="333"/>
    </row>
    <row r="21" spans="1:11" x14ac:dyDescent="0.25">
      <c r="A21" s="14" t="s">
        <v>114</v>
      </c>
      <c r="B21" s="355">
        <v>199963</v>
      </c>
      <c r="C21" s="333"/>
      <c r="D21" s="333"/>
      <c r="E21" s="356">
        <v>0.479202363863373</v>
      </c>
      <c r="F21" s="333"/>
      <c r="G21" s="333"/>
      <c r="H21" s="357">
        <v>2708491896.6799998</v>
      </c>
      <c r="I21" s="333"/>
      <c r="J21" s="356">
        <v>0.40759990371279525</v>
      </c>
      <c r="K21" s="333"/>
    </row>
    <row r="22" spans="1:11" x14ac:dyDescent="0.25">
      <c r="A22" s="15" t="s">
        <v>115</v>
      </c>
      <c r="B22" s="347">
        <v>417283</v>
      </c>
      <c r="C22" s="333"/>
      <c r="D22" s="333"/>
      <c r="E22" s="348">
        <v>1</v>
      </c>
      <c r="F22" s="333"/>
      <c r="G22" s="333"/>
      <c r="H22" s="349">
        <v>6644976782.3999996</v>
      </c>
      <c r="I22" s="333"/>
      <c r="J22" s="348">
        <v>1</v>
      </c>
      <c r="K22" s="333"/>
    </row>
    <row r="23" spans="1:11" x14ac:dyDescent="0.25">
      <c r="A23" s="2" t="s">
        <v>2</v>
      </c>
      <c r="B23" s="350" t="s">
        <v>2</v>
      </c>
      <c r="C23" s="333"/>
      <c r="D23" s="333"/>
      <c r="E23" s="351" t="s">
        <v>2</v>
      </c>
      <c r="F23" s="333"/>
      <c r="G23" s="333"/>
      <c r="H23" s="351" t="s">
        <v>2</v>
      </c>
      <c r="I23" s="333"/>
      <c r="J23" s="351" t="s">
        <v>2</v>
      </c>
      <c r="K23" s="333"/>
    </row>
    <row r="24" spans="1:11" ht="37.5" customHeight="1" x14ac:dyDescent="0.25">
      <c r="A24" s="12" t="s">
        <v>116</v>
      </c>
      <c r="B24" s="358" t="s">
        <v>109</v>
      </c>
      <c r="C24" s="333"/>
      <c r="D24" s="333"/>
      <c r="E24" s="358" t="s">
        <v>110</v>
      </c>
      <c r="F24" s="333"/>
      <c r="G24" s="333"/>
      <c r="H24" s="358" t="s">
        <v>111</v>
      </c>
      <c r="I24" s="333"/>
      <c r="J24" s="358" t="s">
        <v>112</v>
      </c>
      <c r="K24" s="333"/>
    </row>
    <row r="25" spans="1:11" x14ac:dyDescent="0.25">
      <c r="A25" s="13" t="s">
        <v>117</v>
      </c>
      <c r="B25" s="352">
        <v>63709</v>
      </c>
      <c r="C25" s="333"/>
      <c r="D25" s="333"/>
      <c r="E25" s="353">
        <v>0.15267576201283101</v>
      </c>
      <c r="F25" s="333"/>
      <c r="G25" s="333"/>
      <c r="H25" s="354">
        <v>538989936.85000002</v>
      </c>
      <c r="I25" s="333"/>
      <c r="J25" s="353">
        <v>8.1112388274640485E-2</v>
      </c>
      <c r="K25" s="333"/>
    </row>
    <row r="26" spans="1:11" x14ac:dyDescent="0.25">
      <c r="A26" s="14" t="s">
        <v>118</v>
      </c>
      <c r="B26" s="355">
        <v>353574</v>
      </c>
      <c r="C26" s="333"/>
      <c r="D26" s="333"/>
      <c r="E26" s="356">
        <v>0.84732423798716905</v>
      </c>
      <c r="F26" s="333"/>
      <c r="G26" s="333"/>
      <c r="H26" s="357">
        <v>6105986845.5500002</v>
      </c>
      <c r="I26" s="333"/>
      <c r="J26" s="356">
        <v>0.91888761172535949</v>
      </c>
      <c r="K26" s="333"/>
    </row>
    <row r="27" spans="1:11" x14ac:dyDescent="0.25">
      <c r="A27" s="15" t="s">
        <v>115</v>
      </c>
      <c r="B27" s="347">
        <v>417283</v>
      </c>
      <c r="C27" s="333"/>
      <c r="D27" s="333"/>
      <c r="E27" s="348">
        <v>1</v>
      </c>
      <c r="F27" s="333"/>
      <c r="G27" s="333"/>
      <c r="H27" s="349">
        <v>6644976782.3999996</v>
      </c>
      <c r="I27" s="333"/>
      <c r="J27" s="348">
        <v>1</v>
      </c>
      <c r="K27" s="333"/>
    </row>
    <row r="28" spans="1:11" x14ac:dyDescent="0.25">
      <c r="A28" s="2" t="s">
        <v>2</v>
      </c>
      <c r="B28" s="350" t="s">
        <v>2</v>
      </c>
      <c r="C28" s="333"/>
      <c r="D28" s="333"/>
      <c r="E28" s="351" t="s">
        <v>2</v>
      </c>
      <c r="F28" s="333"/>
      <c r="G28" s="333"/>
      <c r="H28" s="351" t="s">
        <v>2</v>
      </c>
      <c r="I28" s="333"/>
      <c r="J28" s="351" t="s">
        <v>2</v>
      </c>
      <c r="K28" s="333"/>
    </row>
    <row r="29" spans="1:11" ht="0" hidden="1" customHeight="1" x14ac:dyDescent="0.25"/>
  </sheetData>
  <sheetProtection sheet="1" objects="1" scenarios="1"/>
  <mergeCells count="90">
    <mergeCell ref="A1:C3"/>
    <mergeCell ref="D1:K1"/>
    <mergeCell ref="D2:K2"/>
    <mergeCell ref="D3:K3"/>
    <mergeCell ref="A4:B4"/>
    <mergeCell ref="C4:E4"/>
    <mergeCell ref="G4:H4"/>
    <mergeCell ref="I4:J4"/>
    <mergeCell ref="A5:B5"/>
    <mergeCell ref="C5:E5"/>
    <mergeCell ref="G5:H5"/>
    <mergeCell ref="I5:J5"/>
    <mergeCell ref="A6:B6"/>
    <mergeCell ref="C6:E6"/>
    <mergeCell ref="G6:H6"/>
    <mergeCell ref="I6:J6"/>
    <mergeCell ref="A7:K7"/>
    <mergeCell ref="A8:B8"/>
    <mergeCell ref="C8:E8"/>
    <mergeCell ref="G8:H8"/>
    <mergeCell ref="I8:K8"/>
    <mergeCell ref="A9:B9"/>
    <mergeCell ref="C9:E9"/>
    <mergeCell ref="G9:H9"/>
    <mergeCell ref="I9:K9"/>
    <mergeCell ref="A10:B10"/>
    <mergeCell ref="C10:E10"/>
    <mergeCell ref="G10:H10"/>
    <mergeCell ref="I10:K10"/>
    <mergeCell ref="A11:B11"/>
    <mergeCell ref="C11:E11"/>
    <mergeCell ref="G11:H11"/>
    <mergeCell ref="I11:K11"/>
    <mergeCell ref="A12:B12"/>
    <mergeCell ref="C12:E12"/>
    <mergeCell ref="G12:H12"/>
    <mergeCell ref="I12:K12"/>
    <mergeCell ref="A13:B13"/>
    <mergeCell ref="C13:E13"/>
    <mergeCell ref="G13:H13"/>
    <mergeCell ref="I13:K13"/>
    <mergeCell ref="A14:B14"/>
    <mergeCell ref="C14:E14"/>
    <mergeCell ref="G14:H14"/>
    <mergeCell ref="I14:K14"/>
    <mergeCell ref="A15:B15"/>
    <mergeCell ref="C15:E15"/>
    <mergeCell ref="G15:H15"/>
    <mergeCell ref="I15:J15"/>
    <mergeCell ref="A16:K16"/>
    <mergeCell ref="B19:D19"/>
    <mergeCell ref="E19:G19"/>
    <mergeCell ref="H19:I19"/>
    <mergeCell ref="J19:K19"/>
    <mergeCell ref="B20:D20"/>
    <mergeCell ref="E20:G20"/>
    <mergeCell ref="H20:I20"/>
    <mergeCell ref="J20:K20"/>
    <mergeCell ref="B21:D21"/>
    <mergeCell ref="E21:G21"/>
    <mergeCell ref="H21:I21"/>
    <mergeCell ref="J21:K21"/>
    <mergeCell ref="B22:D22"/>
    <mergeCell ref="E22:G22"/>
    <mergeCell ref="H22:I22"/>
    <mergeCell ref="J22:K22"/>
    <mergeCell ref="B23:D23"/>
    <mergeCell ref="E23:G23"/>
    <mergeCell ref="H23:I23"/>
    <mergeCell ref="J23:K23"/>
    <mergeCell ref="B24:D24"/>
    <mergeCell ref="E24:G24"/>
    <mergeCell ref="H24:I24"/>
    <mergeCell ref="J24:K24"/>
    <mergeCell ref="B25:D25"/>
    <mergeCell ref="E25:G25"/>
    <mergeCell ref="H25:I25"/>
    <mergeCell ref="J25:K25"/>
    <mergeCell ref="B26:D26"/>
    <mergeCell ref="E26:G26"/>
    <mergeCell ref="H26:I26"/>
    <mergeCell ref="J26:K26"/>
    <mergeCell ref="B27:D27"/>
    <mergeCell ref="E27:G27"/>
    <mergeCell ref="H27:I27"/>
    <mergeCell ref="J27:K27"/>
    <mergeCell ref="B28:D28"/>
    <mergeCell ref="E28:G28"/>
    <mergeCell ref="H28:I28"/>
    <mergeCell ref="J28:K28"/>
  </mergeCells>
  <pageMargins left="0.25" right="0.25" top="0.25" bottom="0.25" header="0.25" footer="0.25"/>
  <pageSetup orientation="portrait" cellComments="atEnd"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W33"/>
  <sheetViews>
    <sheetView showGridLines="0" workbookViewId="0">
      <selection activeCell="T18" sqref="T18"/>
    </sheetView>
  </sheetViews>
  <sheetFormatPr baseColWidth="10" defaultColWidth="9.140625" defaultRowHeight="15" x14ac:dyDescent="0.25"/>
  <cols>
    <col min="1" max="1" width="1.7109375" customWidth="1"/>
    <col min="2" max="2" width="31.85546875" customWidth="1"/>
    <col min="3" max="3" width="9.28515625" customWidth="1"/>
    <col min="4"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s>
  <sheetData>
    <row r="1" spans="1:23" ht="18" customHeight="1" x14ac:dyDescent="0.25">
      <c r="A1" s="333"/>
      <c r="B1" s="333"/>
      <c r="C1" s="339" t="s">
        <v>0</v>
      </c>
      <c r="D1" s="333"/>
      <c r="E1" s="333"/>
      <c r="F1" s="333"/>
      <c r="G1" s="333"/>
      <c r="H1" s="333"/>
      <c r="I1" s="333"/>
      <c r="J1" s="333"/>
      <c r="K1" s="333"/>
      <c r="L1" s="333"/>
      <c r="M1" s="333"/>
      <c r="N1" s="333"/>
      <c r="O1" s="333"/>
      <c r="P1" s="333"/>
      <c r="Q1" s="333"/>
      <c r="R1" s="333"/>
      <c r="S1" s="333"/>
      <c r="T1" s="333"/>
      <c r="U1" s="333"/>
      <c r="V1" s="333"/>
      <c r="W1" s="333"/>
    </row>
    <row r="2" spans="1:23" ht="18" customHeight="1" x14ac:dyDescent="0.25">
      <c r="A2" s="333"/>
      <c r="B2" s="333"/>
      <c r="C2" s="339" t="s">
        <v>1</v>
      </c>
      <c r="D2" s="333"/>
      <c r="E2" s="333"/>
      <c r="F2" s="333"/>
      <c r="G2" s="333"/>
      <c r="H2" s="333"/>
      <c r="I2" s="333"/>
      <c r="J2" s="333"/>
      <c r="K2" s="333"/>
      <c r="L2" s="333"/>
      <c r="M2" s="333"/>
      <c r="N2" s="333"/>
      <c r="O2" s="333"/>
      <c r="P2" s="333"/>
      <c r="Q2" s="333"/>
      <c r="R2" s="333"/>
      <c r="S2" s="333"/>
      <c r="T2" s="333"/>
      <c r="U2" s="333"/>
      <c r="V2" s="333"/>
      <c r="W2" s="333"/>
    </row>
    <row r="3" spans="1:23" ht="18" customHeight="1" x14ac:dyDescent="0.25">
      <c r="A3" s="333"/>
      <c r="B3" s="333"/>
      <c r="C3" s="339" t="s">
        <v>2</v>
      </c>
      <c r="D3" s="333"/>
      <c r="E3" s="333"/>
      <c r="F3" s="333"/>
      <c r="G3" s="333"/>
      <c r="H3" s="333"/>
      <c r="I3" s="333"/>
      <c r="J3" s="333"/>
      <c r="K3" s="333"/>
      <c r="L3" s="333"/>
      <c r="M3" s="333"/>
      <c r="N3" s="333"/>
      <c r="O3" s="333"/>
      <c r="P3" s="333"/>
      <c r="Q3" s="333"/>
      <c r="R3" s="333"/>
      <c r="S3" s="333"/>
      <c r="T3" s="333"/>
      <c r="U3" s="333"/>
      <c r="V3" s="333"/>
      <c r="W3" s="333"/>
    </row>
    <row r="4" spans="1:23" ht="18" customHeight="1" x14ac:dyDescent="0.25">
      <c r="B4" s="340" t="s">
        <v>78</v>
      </c>
      <c r="C4" s="333"/>
      <c r="D4" s="333"/>
      <c r="E4" s="333"/>
      <c r="F4" s="333"/>
      <c r="G4" s="333"/>
      <c r="H4" s="333"/>
      <c r="I4" s="333"/>
      <c r="J4" s="333"/>
      <c r="K4" s="333"/>
      <c r="L4" s="333"/>
      <c r="M4" s="333"/>
      <c r="N4" s="333"/>
      <c r="O4" s="333"/>
      <c r="P4" s="333"/>
      <c r="Q4" s="333"/>
      <c r="R4" s="333"/>
      <c r="S4" s="333"/>
      <c r="T4" s="333"/>
      <c r="U4" s="333"/>
      <c r="V4" s="333"/>
      <c r="W4" s="333"/>
    </row>
    <row r="5" spans="1:23" ht="3.6" customHeight="1" x14ac:dyDescent="0.25"/>
    <row r="6" spans="1:23" x14ac:dyDescent="0.25">
      <c r="B6" s="522" t="s">
        <v>2</v>
      </c>
      <c r="C6" s="333"/>
      <c r="D6" s="180" t="s">
        <v>2</v>
      </c>
      <c r="E6" s="181" t="s">
        <v>2</v>
      </c>
      <c r="F6" s="181" t="s">
        <v>2</v>
      </c>
      <c r="G6" s="181" t="s">
        <v>2</v>
      </c>
      <c r="H6" s="181" t="s">
        <v>2</v>
      </c>
      <c r="I6" s="181" t="s">
        <v>2</v>
      </c>
      <c r="J6" s="181" t="s">
        <v>2</v>
      </c>
      <c r="K6" s="181" t="s">
        <v>2</v>
      </c>
      <c r="L6" s="181" t="s">
        <v>2</v>
      </c>
      <c r="M6" s="181" t="s">
        <v>2</v>
      </c>
      <c r="N6" s="181" t="s">
        <v>2</v>
      </c>
      <c r="O6" s="181" t="s">
        <v>2</v>
      </c>
      <c r="P6" s="181" t="s">
        <v>2</v>
      </c>
      <c r="Q6" s="181" t="s">
        <v>2</v>
      </c>
      <c r="R6" s="181" t="s">
        <v>2</v>
      </c>
      <c r="S6" s="181" t="s">
        <v>2</v>
      </c>
      <c r="T6" s="181" t="s">
        <v>2</v>
      </c>
      <c r="U6" s="181" t="s">
        <v>2</v>
      </c>
      <c r="V6" s="181" t="s">
        <v>2</v>
      </c>
    </row>
    <row r="7" spans="1:23" x14ac:dyDescent="0.25">
      <c r="B7" s="623" t="s">
        <v>2</v>
      </c>
      <c r="C7" s="333"/>
      <c r="D7" s="235" t="s">
        <v>2</v>
      </c>
      <c r="E7" s="629" t="s">
        <v>881</v>
      </c>
      <c r="F7" s="509"/>
      <c r="G7" s="509"/>
      <c r="H7" s="510"/>
      <c r="I7" s="521" t="s">
        <v>700</v>
      </c>
      <c r="J7" s="378"/>
      <c r="K7" s="378"/>
      <c r="L7" s="378"/>
      <c r="M7" s="378"/>
      <c r="N7" s="374"/>
      <c r="O7" s="521" t="s">
        <v>108</v>
      </c>
      <c r="P7" s="378"/>
      <c r="Q7" s="378"/>
      <c r="R7" s="374"/>
      <c r="S7" s="521" t="s">
        <v>701</v>
      </c>
      <c r="T7" s="378"/>
      <c r="U7" s="378"/>
      <c r="V7" s="374"/>
    </row>
    <row r="8" spans="1:23" x14ac:dyDescent="0.25">
      <c r="D8" s="235" t="s">
        <v>2</v>
      </c>
      <c r="E8" s="624" t="s">
        <v>2</v>
      </c>
      <c r="F8" s="333"/>
      <c r="G8" s="333"/>
      <c r="H8" s="345"/>
      <c r="I8" s="521" t="s">
        <v>702</v>
      </c>
      <c r="J8" s="374"/>
      <c r="K8" s="521" t="s">
        <v>703</v>
      </c>
      <c r="L8" s="374"/>
      <c r="M8" s="521" t="s">
        <v>704</v>
      </c>
      <c r="N8" s="374"/>
      <c r="O8" s="521" t="s">
        <v>705</v>
      </c>
      <c r="P8" s="374"/>
      <c r="Q8" s="521" t="s">
        <v>706</v>
      </c>
      <c r="R8" s="374"/>
      <c r="S8" s="521" t="s">
        <v>707</v>
      </c>
      <c r="T8" s="374"/>
      <c r="U8" s="521" t="s">
        <v>708</v>
      </c>
      <c r="V8" s="374"/>
    </row>
    <row r="9" spans="1:23" ht="60" x14ac:dyDescent="0.25">
      <c r="B9" s="376" t="s">
        <v>1142</v>
      </c>
      <c r="C9" s="378"/>
      <c r="D9" s="374"/>
      <c r="E9" s="37" t="s">
        <v>710</v>
      </c>
      <c r="F9" s="37" t="s">
        <v>110</v>
      </c>
      <c r="G9" s="37" t="s">
        <v>111</v>
      </c>
      <c r="H9" s="37" t="s">
        <v>722</v>
      </c>
      <c r="I9" s="182" t="s">
        <v>710</v>
      </c>
      <c r="J9" s="182" t="s">
        <v>111</v>
      </c>
      <c r="K9" s="182" t="s">
        <v>710</v>
      </c>
      <c r="L9" s="182" t="s">
        <v>111</v>
      </c>
      <c r="M9" s="182" t="s">
        <v>710</v>
      </c>
      <c r="N9" s="182" t="s">
        <v>111</v>
      </c>
      <c r="O9" s="182" t="s">
        <v>710</v>
      </c>
      <c r="P9" s="182" t="s">
        <v>111</v>
      </c>
      <c r="Q9" s="182" t="s">
        <v>710</v>
      </c>
      <c r="R9" s="182" t="s">
        <v>111</v>
      </c>
      <c r="S9" s="182" t="s">
        <v>710</v>
      </c>
      <c r="T9" s="182" t="s">
        <v>111</v>
      </c>
      <c r="U9" s="182" t="s">
        <v>710</v>
      </c>
      <c r="V9" s="182" t="s">
        <v>111</v>
      </c>
    </row>
    <row r="10" spans="1:23" x14ac:dyDescent="0.25">
      <c r="B10" s="555" t="s">
        <v>1143</v>
      </c>
      <c r="C10" s="333"/>
      <c r="D10" s="244" t="s">
        <v>2</v>
      </c>
      <c r="E10" s="219">
        <v>23245</v>
      </c>
      <c r="F10" s="40">
        <v>5.3461361545538197E-2</v>
      </c>
      <c r="G10" s="41">
        <v>199740359.47999999</v>
      </c>
      <c r="H10" s="40">
        <v>3.08302848995947E-2</v>
      </c>
      <c r="I10" s="208">
        <v>11508</v>
      </c>
      <c r="J10" s="209">
        <v>63685063.439999998</v>
      </c>
      <c r="K10" s="208">
        <v>11719</v>
      </c>
      <c r="L10" s="209">
        <v>135761225.66</v>
      </c>
      <c r="M10" s="208">
        <v>18</v>
      </c>
      <c r="N10" s="209">
        <v>294070.38</v>
      </c>
      <c r="O10" s="236">
        <v>600</v>
      </c>
      <c r="P10" s="237">
        <v>9859455.1300000008</v>
      </c>
      <c r="Q10" s="236">
        <v>22645</v>
      </c>
      <c r="R10" s="237">
        <v>189880904.34999999</v>
      </c>
      <c r="S10" s="236">
        <v>22628</v>
      </c>
      <c r="T10" s="237">
        <v>190928764.38</v>
      </c>
      <c r="U10" s="236">
        <v>617</v>
      </c>
      <c r="V10" s="237">
        <v>8811595.0999999996</v>
      </c>
    </row>
    <row r="11" spans="1:23" x14ac:dyDescent="0.25">
      <c r="B11" s="548" t="s">
        <v>1144</v>
      </c>
      <c r="C11" s="333"/>
      <c r="D11" s="245" t="s">
        <v>2</v>
      </c>
      <c r="E11" s="215">
        <v>50657</v>
      </c>
      <c r="F11" s="218">
        <v>0.11650643974241</v>
      </c>
      <c r="G11" s="217">
        <v>559915515.50999999</v>
      </c>
      <c r="H11" s="218">
        <v>8.6423970137117903E-2</v>
      </c>
      <c r="I11" s="204">
        <v>7691</v>
      </c>
      <c r="J11" s="203">
        <v>62060228.880000003</v>
      </c>
      <c r="K11" s="204">
        <v>42936</v>
      </c>
      <c r="L11" s="203">
        <v>497157440.12</v>
      </c>
      <c r="M11" s="204">
        <v>30</v>
      </c>
      <c r="N11" s="203">
        <v>697846.51</v>
      </c>
      <c r="O11" s="238">
        <v>11135</v>
      </c>
      <c r="P11" s="217">
        <v>132251613.56</v>
      </c>
      <c r="Q11" s="238">
        <v>39522</v>
      </c>
      <c r="R11" s="217">
        <v>427663901.94999999</v>
      </c>
      <c r="S11" s="238">
        <v>49998</v>
      </c>
      <c r="T11" s="217">
        <v>547735221.83000004</v>
      </c>
      <c r="U11" s="238">
        <v>659</v>
      </c>
      <c r="V11" s="217">
        <v>12180293.68</v>
      </c>
    </row>
    <row r="12" spans="1:23" x14ac:dyDescent="0.25">
      <c r="B12" s="555" t="s">
        <v>1145</v>
      </c>
      <c r="C12" s="333"/>
      <c r="D12" s="244" t="s">
        <v>2</v>
      </c>
      <c r="E12" s="219">
        <v>48009</v>
      </c>
      <c r="F12" s="40">
        <v>0.110416283348666</v>
      </c>
      <c r="G12" s="41">
        <v>562796605.14999998</v>
      </c>
      <c r="H12" s="40">
        <v>8.6868671521723895E-2</v>
      </c>
      <c r="I12" s="208">
        <v>5110</v>
      </c>
      <c r="J12" s="209">
        <v>39527241.259999998</v>
      </c>
      <c r="K12" s="208">
        <v>42867</v>
      </c>
      <c r="L12" s="209">
        <v>522657570.64999998</v>
      </c>
      <c r="M12" s="208">
        <v>32</v>
      </c>
      <c r="N12" s="209">
        <v>611793.24</v>
      </c>
      <c r="O12" s="236">
        <v>18634</v>
      </c>
      <c r="P12" s="237">
        <v>224435691.72999999</v>
      </c>
      <c r="Q12" s="236">
        <v>29375</v>
      </c>
      <c r="R12" s="237">
        <v>338360913.42000002</v>
      </c>
      <c r="S12" s="236">
        <v>47348</v>
      </c>
      <c r="T12" s="237">
        <v>551433437.90999997</v>
      </c>
      <c r="U12" s="236">
        <v>661</v>
      </c>
      <c r="V12" s="237">
        <v>11363167.24</v>
      </c>
    </row>
    <row r="13" spans="1:23" x14ac:dyDescent="0.25">
      <c r="B13" s="548" t="s">
        <v>1146</v>
      </c>
      <c r="C13" s="333"/>
      <c r="D13" s="245" t="s">
        <v>2</v>
      </c>
      <c r="E13" s="215">
        <v>53266</v>
      </c>
      <c r="F13" s="218">
        <v>0.12250689972401101</v>
      </c>
      <c r="G13" s="217">
        <v>674809819.52999997</v>
      </c>
      <c r="H13" s="218">
        <v>0.10415811327924</v>
      </c>
      <c r="I13" s="204">
        <v>4681</v>
      </c>
      <c r="J13" s="203">
        <v>36316259.880000003</v>
      </c>
      <c r="K13" s="204">
        <v>48538</v>
      </c>
      <c r="L13" s="203">
        <v>637325507.97000003</v>
      </c>
      <c r="M13" s="204">
        <v>47</v>
      </c>
      <c r="N13" s="203">
        <v>1168051.68</v>
      </c>
      <c r="O13" s="238">
        <v>26794</v>
      </c>
      <c r="P13" s="217">
        <v>343499191.26999998</v>
      </c>
      <c r="Q13" s="238">
        <v>26472</v>
      </c>
      <c r="R13" s="217">
        <v>331310628.25999999</v>
      </c>
      <c r="S13" s="238">
        <v>52453</v>
      </c>
      <c r="T13" s="217">
        <v>660830463.80999994</v>
      </c>
      <c r="U13" s="238">
        <v>813</v>
      </c>
      <c r="V13" s="217">
        <v>13979355.720000001</v>
      </c>
    </row>
    <row r="14" spans="1:23" x14ac:dyDescent="0.25">
      <c r="B14" s="555" t="s">
        <v>1147</v>
      </c>
      <c r="C14" s="333"/>
      <c r="D14" s="244" t="s">
        <v>2</v>
      </c>
      <c r="E14" s="219">
        <v>50785</v>
      </c>
      <c r="F14" s="40">
        <v>0.116800827966881</v>
      </c>
      <c r="G14" s="41">
        <v>694883457.75</v>
      </c>
      <c r="H14" s="40">
        <v>0.107256515559606</v>
      </c>
      <c r="I14" s="208">
        <v>4442</v>
      </c>
      <c r="J14" s="209">
        <v>33358866.93</v>
      </c>
      <c r="K14" s="208">
        <v>46295</v>
      </c>
      <c r="L14" s="209">
        <v>660517651</v>
      </c>
      <c r="M14" s="208">
        <v>48</v>
      </c>
      <c r="N14" s="209">
        <v>1006939.82</v>
      </c>
      <c r="O14" s="236">
        <v>29714</v>
      </c>
      <c r="P14" s="237">
        <v>413133612.88999999</v>
      </c>
      <c r="Q14" s="236">
        <v>21071</v>
      </c>
      <c r="R14" s="237">
        <v>281749844.86000001</v>
      </c>
      <c r="S14" s="236">
        <v>49628</v>
      </c>
      <c r="T14" s="237">
        <v>679479139.34000003</v>
      </c>
      <c r="U14" s="236">
        <v>1157</v>
      </c>
      <c r="V14" s="237">
        <v>15404318.41</v>
      </c>
    </row>
    <row r="15" spans="1:23" x14ac:dyDescent="0.25">
      <c r="B15" s="548" t="s">
        <v>1148</v>
      </c>
      <c r="C15" s="333"/>
      <c r="D15" s="245" t="s">
        <v>2</v>
      </c>
      <c r="E15" s="215">
        <v>46580</v>
      </c>
      <c r="F15" s="218">
        <v>0.107129714811408</v>
      </c>
      <c r="G15" s="217">
        <v>698584492.46000004</v>
      </c>
      <c r="H15" s="218">
        <v>0.107827776945285</v>
      </c>
      <c r="I15" s="204">
        <v>4574</v>
      </c>
      <c r="J15" s="203">
        <v>35681877.780000001</v>
      </c>
      <c r="K15" s="204">
        <v>41919</v>
      </c>
      <c r="L15" s="203">
        <v>661029106.77999997</v>
      </c>
      <c r="M15" s="204">
        <v>87</v>
      </c>
      <c r="N15" s="203">
        <v>1873507.9</v>
      </c>
      <c r="O15" s="238">
        <v>28182</v>
      </c>
      <c r="P15" s="217">
        <v>436524214.58999997</v>
      </c>
      <c r="Q15" s="238">
        <v>18398</v>
      </c>
      <c r="R15" s="217">
        <v>262060277.87</v>
      </c>
      <c r="S15" s="238">
        <v>45169</v>
      </c>
      <c r="T15" s="217">
        <v>668934230.21000004</v>
      </c>
      <c r="U15" s="238">
        <v>1411</v>
      </c>
      <c r="V15" s="217">
        <v>29650262.25</v>
      </c>
    </row>
    <row r="16" spans="1:23" x14ac:dyDescent="0.25">
      <c r="B16" s="555" t="s">
        <v>1149</v>
      </c>
      <c r="C16" s="333"/>
      <c r="D16" s="244" t="s">
        <v>2</v>
      </c>
      <c r="E16" s="219">
        <v>36356</v>
      </c>
      <c r="F16" s="40">
        <v>8.3615455381784706E-2</v>
      </c>
      <c r="G16" s="41">
        <v>573483539.36000001</v>
      </c>
      <c r="H16" s="40">
        <v>8.85182191006674E-2</v>
      </c>
      <c r="I16" s="208">
        <v>3536</v>
      </c>
      <c r="J16" s="209">
        <v>28424748.010000002</v>
      </c>
      <c r="K16" s="208">
        <v>32704</v>
      </c>
      <c r="L16" s="209">
        <v>542595611.61000001</v>
      </c>
      <c r="M16" s="208">
        <v>116</v>
      </c>
      <c r="N16" s="209">
        <v>2463179.7400000002</v>
      </c>
      <c r="O16" s="236">
        <v>23650</v>
      </c>
      <c r="P16" s="237">
        <v>383904002.10000002</v>
      </c>
      <c r="Q16" s="236">
        <v>12706</v>
      </c>
      <c r="R16" s="237">
        <v>189579537.25999999</v>
      </c>
      <c r="S16" s="236">
        <v>35246</v>
      </c>
      <c r="T16" s="237">
        <v>553711662.29999995</v>
      </c>
      <c r="U16" s="236">
        <v>1110</v>
      </c>
      <c r="V16" s="237">
        <v>19771877.059999999</v>
      </c>
    </row>
    <row r="17" spans="2:22" x14ac:dyDescent="0.25">
      <c r="B17" s="548" t="s">
        <v>1150</v>
      </c>
      <c r="C17" s="333"/>
      <c r="D17" s="245" t="s">
        <v>2</v>
      </c>
      <c r="E17" s="215">
        <v>27427</v>
      </c>
      <c r="F17" s="218">
        <v>6.3079576816927302E-2</v>
      </c>
      <c r="G17" s="217">
        <v>459754611</v>
      </c>
      <c r="H17" s="218">
        <v>7.0963953794483794E-2</v>
      </c>
      <c r="I17" s="204">
        <v>2859</v>
      </c>
      <c r="J17" s="203">
        <v>22355156.43</v>
      </c>
      <c r="K17" s="204">
        <v>24431</v>
      </c>
      <c r="L17" s="203">
        <v>434503440.00999999</v>
      </c>
      <c r="M17" s="204">
        <v>137</v>
      </c>
      <c r="N17" s="203">
        <v>2896014.56</v>
      </c>
      <c r="O17" s="238">
        <v>18627</v>
      </c>
      <c r="P17" s="217">
        <v>327021117.52999997</v>
      </c>
      <c r="Q17" s="238">
        <v>8800</v>
      </c>
      <c r="R17" s="217">
        <v>132733493.47</v>
      </c>
      <c r="S17" s="238">
        <v>26466</v>
      </c>
      <c r="T17" s="217">
        <v>442412115.64999998</v>
      </c>
      <c r="U17" s="238">
        <v>961</v>
      </c>
      <c r="V17" s="217">
        <v>17342495.350000001</v>
      </c>
    </row>
    <row r="18" spans="2:22" x14ac:dyDescent="0.25">
      <c r="B18" s="555" t="s">
        <v>1151</v>
      </c>
      <c r="C18" s="333"/>
      <c r="D18" s="244" t="s">
        <v>2</v>
      </c>
      <c r="E18" s="219">
        <v>20708</v>
      </c>
      <c r="F18" s="40">
        <v>4.76264949402024E-2</v>
      </c>
      <c r="G18" s="41">
        <v>365651233.25999999</v>
      </c>
      <c r="H18" s="40">
        <v>5.6438927639071997E-2</v>
      </c>
      <c r="I18" s="208">
        <v>2562</v>
      </c>
      <c r="J18" s="209">
        <v>19069610.25</v>
      </c>
      <c r="K18" s="208">
        <v>18013</v>
      </c>
      <c r="L18" s="209">
        <v>343745829.67000002</v>
      </c>
      <c r="M18" s="208">
        <v>133</v>
      </c>
      <c r="N18" s="209">
        <v>2835793.34</v>
      </c>
      <c r="O18" s="236">
        <v>13912</v>
      </c>
      <c r="P18" s="237">
        <v>260334131.87</v>
      </c>
      <c r="Q18" s="236">
        <v>6796</v>
      </c>
      <c r="R18" s="237">
        <v>105317101.39</v>
      </c>
      <c r="S18" s="236">
        <v>19856</v>
      </c>
      <c r="T18" s="237">
        <v>349016741.88</v>
      </c>
      <c r="U18" s="236">
        <v>852</v>
      </c>
      <c r="V18" s="237">
        <v>16634491.380000001</v>
      </c>
    </row>
    <row r="19" spans="2:22" x14ac:dyDescent="0.25">
      <c r="B19" s="548" t="s">
        <v>1152</v>
      </c>
      <c r="C19" s="333"/>
      <c r="D19" s="245" t="s">
        <v>2</v>
      </c>
      <c r="E19" s="215">
        <v>15277</v>
      </c>
      <c r="F19" s="218">
        <v>3.5135694572217102E-2</v>
      </c>
      <c r="G19" s="217">
        <v>287372660.52999997</v>
      </c>
      <c r="H19" s="218">
        <v>4.4356488691418103E-2</v>
      </c>
      <c r="I19" s="204">
        <v>2005</v>
      </c>
      <c r="J19" s="203">
        <v>15095487.66</v>
      </c>
      <c r="K19" s="204">
        <v>13186</v>
      </c>
      <c r="L19" s="203">
        <v>270320492.27999997</v>
      </c>
      <c r="M19" s="204">
        <v>86</v>
      </c>
      <c r="N19" s="203">
        <v>1956680.59</v>
      </c>
      <c r="O19" s="238">
        <v>10499</v>
      </c>
      <c r="P19" s="217">
        <v>208578754.97999999</v>
      </c>
      <c r="Q19" s="238">
        <v>4778</v>
      </c>
      <c r="R19" s="217">
        <v>78793905.549999997</v>
      </c>
      <c r="S19" s="238">
        <v>14583</v>
      </c>
      <c r="T19" s="217">
        <v>273259401.01999998</v>
      </c>
      <c r="U19" s="238">
        <v>694</v>
      </c>
      <c r="V19" s="217">
        <v>14113259.51</v>
      </c>
    </row>
    <row r="20" spans="2:22" x14ac:dyDescent="0.25">
      <c r="B20" s="555" t="s">
        <v>1153</v>
      </c>
      <c r="C20" s="333"/>
      <c r="D20" s="244" t="s">
        <v>2</v>
      </c>
      <c r="E20" s="219">
        <v>13251</v>
      </c>
      <c r="F20" s="40">
        <v>3.04760809567617E-2</v>
      </c>
      <c r="G20" s="41">
        <v>264970544.37</v>
      </c>
      <c r="H20" s="40">
        <v>4.0898681639479899E-2</v>
      </c>
      <c r="I20" s="208">
        <v>2802</v>
      </c>
      <c r="J20" s="209">
        <v>22772043.57</v>
      </c>
      <c r="K20" s="208">
        <v>10379</v>
      </c>
      <c r="L20" s="209">
        <v>240452838.28</v>
      </c>
      <c r="M20" s="208">
        <v>70</v>
      </c>
      <c r="N20" s="209">
        <v>1745662.52</v>
      </c>
      <c r="O20" s="236">
        <v>7933</v>
      </c>
      <c r="P20" s="237">
        <v>179338151.5</v>
      </c>
      <c r="Q20" s="236">
        <v>5318</v>
      </c>
      <c r="R20" s="237">
        <v>85632392.870000005</v>
      </c>
      <c r="S20" s="236">
        <v>12230</v>
      </c>
      <c r="T20" s="237">
        <v>240063791.78</v>
      </c>
      <c r="U20" s="236">
        <v>1021</v>
      </c>
      <c r="V20" s="237">
        <v>24906752.59</v>
      </c>
    </row>
    <row r="21" spans="2:22" x14ac:dyDescent="0.25">
      <c r="B21" s="548" t="s">
        <v>1154</v>
      </c>
      <c r="C21" s="333"/>
      <c r="D21" s="245" t="s">
        <v>2</v>
      </c>
      <c r="E21" s="215">
        <v>8746</v>
      </c>
      <c r="F21" s="218">
        <v>2.0114995400184001E-2</v>
      </c>
      <c r="G21" s="217">
        <v>174731390.11000001</v>
      </c>
      <c r="H21" s="218">
        <v>2.69701053508563E-2</v>
      </c>
      <c r="I21" s="204">
        <v>1919</v>
      </c>
      <c r="J21" s="203">
        <v>15867751.279999999</v>
      </c>
      <c r="K21" s="204">
        <v>6725</v>
      </c>
      <c r="L21" s="203">
        <v>156332776.22</v>
      </c>
      <c r="M21" s="204">
        <v>102</v>
      </c>
      <c r="N21" s="203">
        <v>2530862.61</v>
      </c>
      <c r="O21" s="238">
        <v>5329</v>
      </c>
      <c r="P21" s="217">
        <v>119301852.48</v>
      </c>
      <c r="Q21" s="238">
        <v>3417</v>
      </c>
      <c r="R21" s="217">
        <v>55429537.630000003</v>
      </c>
      <c r="S21" s="238">
        <v>8054</v>
      </c>
      <c r="T21" s="217">
        <v>159893747.81</v>
      </c>
      <c r="U21" s="238">
        <v>692</v>
      </c>
      <c r="V21" s="217">
        <v>14837642.300000001</v>
      </c>
    </row>
    <row r="22" spans="2:22" x14ac:dyDescent="0.25">
      <c r="B22" s="555" t="s">
        <v>1155</v>
      </c>
      <c r="C22" s="333"/>
      <c r="D22" s="244" t="s">
        <v>2</v>
      </c>
      <c r="E22" s="219">
        <v>6122</v>
      </c>
      <c r="F22" s="40">
        <v>1.40800367985281E-2</v>
      </c>
      <c r="G22" s="41">
        <v>125560375.7</v>
      </c>
      <c r="H22" s="40">
        <v>1.9380470551915399E-2</v>
      </c>
      <c r="I22" s="208">
        <v>1483</v>
      </c>
      <c r="J22" s="209">
        <v>10414465.83</v>
      </c>
      <c r="K22" s="208">
        <v>4567</v>
      </c>
      <c r="L22" s="209">
        <v>113362901.69</v>
      </c>
      <c r="M22" s="208">
        <v>72</v>
      </c>
      <c r="N22" s="209">
        <v>1783008.18</v>
      </c>
      <c r="O22" s="236">
        <v>3768</v>
      </c>
      <c r="P22" s="237">
        <v>90605384.75</v>
      </c>
      <c r="Q22" s="236">
        <v>2354</v>
      </c>
      <c r="R22" s="237">
        <v>34954990.950000003</v>
      </c>
      <c r="S22" s="236">
        <v>5609</v>
      </c>
      <c r="T22" s="237">
        <v>114330899.20999999</v>
      </c>
      <c r="U22" s="236">
        <v>513</v>
      </c>
      <c r="V22" s="237">
        <v>11229476.49</v>
      </c>
    </row>
    <row r="23" spans="2:22" x14ac:dyDescent="0.25">
      <c r="B23" s="548" t="s">
        <v>1156</v>
      </c>
      <c r="C23" s="333"/>
      <c r="D23" s="245" t="s">
        <v>2</v>
      </c>
      <c r="E23" s="215">
        <v>4570</v>
      </c>
      <c r="F23" s="218">
        <v>1.0510579576816901E-2</v>
      </c>
      <c r="G23" s="217">
        <v>93765173.730000004</v>
      </c>
      <c r="H23" s="218">
        <v>1.44728237562091E-2</v>
      </c>
      <c r="I23" s="204">
        <v>1343</v>
      </c>
      <c r="J23" s="203">
        <v>9324538.0099999998</v>
      </c>
      <c r="K23" s="204">
        <v>3171</v>
      </c>
      <c r="L23" s="203">
        <v>83226494.939999998</v>
      </c>
      <c r="M23" s="204">
        <v>56</v>
      </c>
      <c r="N23" s="203">
        <v>1214140.78</v>
      </c>
      <c r="O23" s="238">
        <v>2603</v>
      </c>
      <c r="P23" s="217">
        <v>63846211.520000003</v>
      </c>
      <c r="Q23" s="238">
        <v>1967</v>
      </c>
      <c r="R23" s="217">
        <v>29918962.210000001</v>
      </c>
      <c r="S23" s="238">
        <v>4138</v>
      </c>
      <c r="T23" s="217">
        <v>85630241.239999995</v>
      </c>
      <c r="U23" s="238">
        <v>432</v>
      </c>
      <c r="V23" s="217">
        <v>8134932.4900000002</v>
      </c>
    </row>
    <row r="24" spans="2:22" x14ac:dyDescent="0.25">
      <c r="B24" s="555" t="s">
        <v>1157</v>
      </c>
      <c r="C24" s="333"/>
      <c r="D24" s="244" t="s">
        <v>2</v>
      </c>
      <c r="E24" s="219">
        <v>3670</v>
      </c>
      <c r="F24" s="40">
        <v>8.44066237350506E-3</v>
      </c>
      <c r="G24" s="41">
        <v>76463335.620000005</v>
      </c>
      <c r="H24" s="40">
        <v>1.1802253824290201E-2</v>
      </c>
      <c r="I24" s="208">
        <v>1219</v>
      </c>
      <c r="J24" s="209">
        <v>9112434.0500000007</v>
      </c>
      <c r="K24" s="208">
        <v>2396</v>
      </c>
      <c r="L24" s="209">
        <v>66050626.350000001</v>
      </c>
      <c r="M24" s="208">
        <v>55</v>
      </c>
      <c r="N24" s="209">
        <v>1300275.22</v>
      </c>
      <c r="O24" s="236">
        <v>1993</v>
      </c>
      <c r="P24" s="237">
        <v>50066738.380000003</v>
      </c>
      <c r="Q24" s="236">
        <v>1677</v>
      </c>
      <c r="R24" s="237">
        <v>26396597.239999998</v>
      </c>
      <c r="S24" s="236">
        <v>3233</v>
      </c>
      <c r="T24" s="237">
        <v>67472205.120000005</v>
      </c>
      <c r="U24" s="236">
        <v>437</v>
      </c>
      <c r="V24" s="237">
        <v>8991130.5</v>
      </c>
    </row>
    <row r="25" spans="2:22" x14ac:dyDescent="0.25">
      <c r="B25" s="548" t="s">
        <v>1158</v>
      </c>
      <c r="C25" s="333"/>
      <c r="D25" s="245" t="s">
        <v>2</v>
      </c>
      <c r="E25" s="215">
        <v>3665</v>
      </c>
      <c r="F25" s="218">
        <v>8.4291628334866604E-3</v>
      </c>
      <c r="G25" s="217">
        <v>82003042.549999997</v>
      </c>
      <c r="H25" s="218">
        <v>1.26573175848481E-2</v>
      </c>
      <c r="I25" s="204">
        <v>1405</v>
      </c>
      <c r="J25" s="203">
        <v>10294956.939999999</v>
      </c>
      <c r="K25" s="204">
        <v>2213</v>
      </c>
      <c r="L25" s="203">
        <v>70611190.799999997</v>
      </c>
      <c r="M25" s="204">
        <v>47</v>
      </c>
      <c r="N25" s="203">
        <v>1096894.81</v>
      </c>
      <c r="O25" s="238">
        <v>1679</v>
      </c>
      <c r="P25" s="217">
        <v>49797101.890000001</v>
      </c>
      <c r="Q25" s="238">
        <v>1986</v>
      </c>
      <c r="R25" s="217">
        <v>32205940.66</v>
      </c>
      <c r="S25" s="238">
        <v>3189</v>
      </c>
      <c r="T25" s="217">
        <v>69945502.079999998</v>
      </c>
      <c r="U25" s="238">
        <v>476</v>
      </c>
      <c r="V25" s="217">
        <v>12057540.470000001</v>
      </c>
    </row>
    <row r="26" spans="2:22" x14ac:dyDescent="0.25">
      <c r="B26" s="555" t="s">
        <v>1159</v>
      </c>
      <c r="C26" s="333"/>
      <c r="D26" s="244" t="s">
        <v>2</v>
      </c>
      <c r="E26" s="219">
        <v>22466</v>
      </c>
      <c r="F26" s="40">
        <v>5.1669733210671601E-2</v>
      </c>
      <c r="G26" s="41">
        <v>584220094.26999998</v>
      </c>
      <c r="H26" s="40">
        <v>9.0175425724192002E-2</v>
      </c>
      <c r="I26" s="208">
        <v>10546</v>
      </c>
      <c r="J26" s="209">
        <v>92992573.859999999</v>
      </c>
      <c r="K26" s="208">
        <v>11639</v>
      </c>
      <c r="L26" s="209">
        <v>483939318.04000002</v>
      </c>
      <c r="M26" s="208">
        <v>281</v>
      </c>
      <c r="N26" s="209">
        <v>7288202.3700000001</v>
      </c>
      <c r="O26" s="236">
        <v>10265</v>
      </c>
      <c r="P26" s="237">
        <v>340761912.44</v>
      </c>
      <c r="Q26" s="236">
        <v>12201</v>
      </c>
      <c r="R26" s="237">
        <v>243458181.83000001</v>
      </c>
      <c r="S26" s="236">
        <v>19016</v>
      </c>
      <c r="T26" s="237">
        <v>498863447.43000001</v>
      </c>
      <c r="U26" s="236">
        <v>3450</v>
      </c>
      <c r="V26" s="237">
        <v>85356646.840000004</v>
      </c>
    </row>
    <row r="27" spans="2:22" x14ac:dyDescent="0.25">
      <c r="B27" s="542" t="s">
        <v>115</v>
      </c>
      <c r="C27" s="378"/>
      <c r="D27" s="246" t="s">
        <v>2</v>
      </c>
      <c r="E27" s="221">
        <v>434800</v>
      </c>
      <c r="F27" s="222">
        <v>1</v>
      </c>
      <c r="G27" s="223">
        <v>6478706250.3800001</v>
      </c>
      <c r="H27" s="222">
        <v>1</v>
      </c>
      <c r="I27" s="213">
        <v>69685</v>
      </c>
      <c r="J27" s="214">
        <v>526353304.06</v>
      </c>
      <c r="K27" s="213">
        <v>363698</v>
      </c>
      <c r="L27" s="214">
        <v>5919590022.0699997</v>
      </c>
      <c r="M27" s="213">
        <v>1417</v>
      </c>
      <c r="N27" s="214">
        <v>32762924.25</v>
      </c>
      <c r="O27" s="239">
        <v>215317</v>
      </c>
      <c r="P27" s="240">
        <v>3633259138.6100001</v>
      </c>
      <c r="Q27" s="239">
        <v>219483</v>
      </c>
      <c r="R27" s="240">
        <v>2845447111.77</v>
      </c>
      <c r="S27" s="239">
        <v>418844</v>
      </c>
      <c r="T27" s="240">
        <v>6153941013</v>
      </c>
      <c r="U27" s="239">
        <v>15956</v>
      </c>
      <c r="V27" s="240">
        <v>324765237.38</v>
      </c>
    </row>
    <row r="28" spans="2:22" x14ac:dyDescent="0.25">
      <c r="B28" s="522" t="s">
        <v>2</v>
      </c>
      <c r="C28" s="333"/>
      <c r="D28" s="180" t="s">
        <v>2</v>
      </c>
      <c r="E28" s="181" t="s">
        <v>2</v>
      </c>
      <c r="F28" s="181" t="s">
        <v>2</v>
      </c>
      <c r="G28" s="181" t="s">
        <v>2</v>
      </c>
      <c r="H28" s="181" t="s">
        <v>2</v>
      </c>
      <c r="I28" s="181" t="s">
        <v>2</v>
      </c>
      <c r="J28" s="181" t="s">
        <v>2</v>
      </c>
      <c r="K28" s="181" t="s">
        <v>2</v>
      </c>
      <c r="L28" s="181" t="s">
        <v>2</v>
      </c>
      <c r="M28" s="181" t="s">
        <v>2</v>
      </c>
      <c r="N28" s="181" t="s">
        <v>2</v>
      </c>
      <c r="O28" s="181" t="s">
        <v>2</v>
      </c>
      <c r="P28" s="181" t="s">
        <v>2</v>
      </c>
      <c r="Q28" s="181" t="s">
        <v>2</v>
      </c>
      <c r="R28" s="181" t="s">
        <v>2</v>
      </c>
      <c r="S28" s="181" t="s">
        <v>2</v>
      </c>
      <c r="T28" s="181" t="s">
        <v>2</v>
      </c>
      <c r="U28" s="181" t="s">
        <v>2</v>
      </c>
      <c r="V28" s="181" t="s">
        <v>2</v>
      </c>
    </row>
    <row r="29" spans="2:22" x14ac:dyDescent="0.25">
      <c r="B29" s="387" t="s">
        <v>901</v>
      </c>
      <c r="C29" s="378"/>
      <c r="D29" s="374"/>
      <c r="E29" s="242" t="s">
        <v>2</v>
      </c>
      <c r="F29" s="181" t="s">
        <v>2</v>
      </c>
      <c r="G29" s="181" t="s">
        <v>2</v>
      </c>
      <c r="H29" s="181" t="s">
        <v>2</v>
      </c>
      <c r="I29" s="181" t="s">
        <v>2</v>
      </c>
      <c r="J29" s="181" t="s">
        <v>2</v>
      </c>
      <c r="K29" s="181" t="s">
        <v>2</v>
      </c>
      <c r="L29" s="181" t="s">
        <v>2</v>
      </c>
      <c r="M29" s="181" t="s">
        <v>2</v>
      </c>
      <c r="N29" s="181" t="s">
        <v>2</v>
      </c>
      <c r="O29" s="181" t="s">
        <v>2</v>
      </c>
      <c r="P29" s="181" t="s">
        <v>2</v>
      </c>
      <c r="Q29" s="181" t="s">
        <v>2</v>
      </c>
      <c r="R29" s="181" t="s">
        <v>2</v>
      </c>
      <c r="S29" s="181" t="s">
        <v>2</v>
      </c>
      <c r="T29" s="181" t="s">
        <v>2</v>
      </c>
      <c r="U29" s="181" t="s">
        <v>2</v>
      </c>
      <c r="V29" s="181" t="s">
        <v>2</v>
      </c>
    </row>
    <row r="30" spans="2:22" x14ac:dyDescent="0.25">
      <c r="B30" s="373" t="s">
        <v>1160</v>
      </c>
      <c r="C30" s="378"/>
      <c r="D30" s="374"/>
      <c r="E30" s="147">
        <v>0</v>
      </c>
      <c r="F30" s="181" t="s">
        <v>2</v>
      </c>
      <c r="G30" s="181" t="s">
        <v>2</v>
      </c>
      <c r="H30" s="181" t="s">
        <v>2</v>
      </c>
      <c r="I30" s="181" t="s">
        <v>2</v>
      </c>
      <c r="J30" s="181" t="s">
        <v>2</v>
      </c>
      <c r="K30" s="181" t="s">
        <v>2</v>
      </c>
      <c r="L30" s="181" t="s">
        <v>2</v>
      </c>
      <c r="M30" s="181" t="s">
        <v>2</v>
      </c>
      <c r="N30" s="181" t="s">
        <v>2</v>
      </c>
      <c r="O30" s="181" t="s">
        <v>2</v>
      </c>
      <c r="P30" s="181" t="s">
        <v>2</v>
      </c>
      <c r="Q30" s="181" t="s">
        <v>2</v>
      </c>
      <c r="R30" s="181" t="s">
        <v>2</v>
      </c>
      <c r="S30" s="181" t="s">
        <v>2</v>
      </c>
      <c r="T30" s="181" t="s">
        <v>2</v>
      </c>
      <c r="U30" s="181" t="s">
        <v>2</v>
      </c>
      <c r="V30" s="181" t="s">
        <v>2</v>
      </c>
    </row>
    <row r="31" spans="2:22" x14ac:dyDescent="0.25">
      <c r="B31" s="375" t="s">
        <v>1161</v>
      </c>
      <c r="C31" s="378"/>
      <c r="D31" s="374"/>
      <c r="E31" s="54">
        <v>348504.6</v>
      </c>
      <c r="F31" s="181" t="s">
        <v>2</v>
      </c>
      <c r="G31" s="181" t="s">
        <v>2</v>
      </c>
      <c r="H31" s="181" t="s">
        <v>2</v>
      </c>
      <c r="I31" s="181" t="s">
        <v>2</v>
      </c>
      <c r="J31" s="181" t="s">
        <v>2</v>
      </c>
      <c r="K31" s="181" t="s">
        <v>2</v>
      </c>
      <c r="L31" s="181" t="s">
        <v>2</v>
      </c>
      <c r="M31" s="181" t="s">
        <v>2</v>
      </c>
      <c r="N31" s="181" t="s">
        <v>2</v>
      </c>
      <c r="O31" s="181" t="s">
        <v>2</v>
      </c>
      <c r="P31" s="181" t="s">
        <v>2</v>
      </c>
      <c r="Q31" s="181" t="s">
        <v>2</v>
      </c>
      <c r="R31" s="181" t="s">
        <v>2</v>
      </c>
      <c r="S31" s="181" t="s">
        <v>2</v>
      </c>
      <c r="T31" s="181" t="s">
        <v>2</v>
      </c>
      <c r="U31" s="181" t="s">
        <v>2</v>
      </c>
      <c r="V31" s="181" t="s">
        <v>2</v>
      </c>
    </row>
    <row r="32" spans="2:22" x14ac:dyDescent="0.25">
      <c r="B32" s="373" t="s">
        <v>1162</v>
      </c>
      <c r="C32" s="378"/>
      <c r="D32" s="374"/>
      <c r="E32" s="51">
        <v>5636.8085769556901</v>
      </c>
      <c r="F32" s="181" t="s">
        <v>2</v>
      </c>
      <c r="G32" s="181" t="s">
        <v>2</v>
      </c>
      <c r="H32" s="181" t="s">
        <v>2</v>
      </c>
      <c r="I32" s="181" t="s">
        <v>2</v>
      </c>
      <c r="J32" s="181" t="s">
        <v>2</v>
      </c>
      <c r="K32" s="181" t="s">
        <v>2</v>
      </c>
      <c r="L32" s="181" t="s">
        <v>2</v>
      </c>
      <c r="M32" s="181" t="s">
        <v>2</v>
      </c>
      <c r="N32" s="181" t="s">
        <v>2</v>
      </c>
      <c r="O32" s="181" t="s">
        <v>2</v>
      </c>
      <c r="P32" s="181" t="s">
        <v>2</v>
      </c>
      <c r="Q32" s="181" t="s">
        <v>2</v>
      </c>
      <c r="R32" s="181" t="s">
        <v>2</v>
      </c>
      <c r="S32" s="181" t="s">
        <v>2</v>
      </c>
      <c r="T32" s="181" t="s">
        <v>2</v>
      </c>
      <c r="U32" s="181" t="s">
        <v>2</v>
      </c>
      <c r="V32" s="181" t="s">
        <v>2</v>
      </c>
    </row>
    <row r="33" spans="2:22" x14ac:dyDescent="0.25">
      <c r="B33" s="375" t="s">
        <v>1163</v>
      </c>
      <c r="C33" s="378"/>
      <c r="D33" s="374"/>
      <c r="E33" s="54">
        <v>5335.4571156600696</v>
      </c>
      <c r="F33" s="181" t="s">
        <v>2</v>
      </c>
      <c r="G33" s="181" t="s">
        <v>2</v>
      </c>
      <c r="H33" s="181" t="s">
        <v>2</v>
      </c>
      <c r="I33" s="181" t="s">
        <v>2</v>
      </c>
      <c r="J33" s="181" t="s">
        <v>2</v>
      </c>
      <c r="K33" s="181" t="s">
        <v>2</v>
      </c>
      <c r="L33" s="181" t="s">
        <v>2</v>
      </c>
      <c r="M33" s="181" t="s">
        <v>2</v>
      </c>
      <c r="N33" s="181" t="s">
        <v>2</v>
      </c>
      <c r="O33" s="181" t="s">
        <v>2</v>
      </c>
      <c r="P33" s="181" t="s">
        <v>2</v>
      </c>
      <c r="Q33" s="181" t="s">
        <v>2</v>
      </c>
      <c r="R33" s="181" t="s">
        <v>2</v>
      </c>
      <c r="S33" s="181" t="s">
        <v>2</v>
      </c>
      <c r="T33" s="181" t="s">
        <v>2</v>
      </c>
      <c r="U33" s="181" t="s">
        <v>2</v>
      </c>
      <c r="V33" s="181" t="s">
        <v>2</v>
      </c>
    </row>
  </sheetData>
  <sheetProtection sheet="1" objects="1" scenarios="1"/>
  <mergeCells count="44">
    <mergeCell ref="A1:B3"/>
    <mergeCell ref="C1:W1"/>
    <mergeCell ref="C2:W2"/>
    <mergeCell ref="C3:W3"/>
    <mergeCell ref="B4:W4"/>
    <mergeCell ref="B6:C6"/>
    <mergeCell ref="B7:C7"/>
    <mergeCell ref="E7:H7"/>
    <mergeCell ref="I7:N7"/>
    <mergeCell ref="O7:R7"/>
    <mergeCell ref="S7:V7"/>
    <mergeCell ref="E8:H8"/>
    <mergeCell ref="I8:J8"/>
    <mergeCell ref="K8:L8"/>
    <mergeCell ref="M8:N8"/>
    <mergeCell ref="O8:P8"/>
    <mergeCell ref="Q8:R8"/>
    <mergeCell ref="S8:T8"/>
    <mergeCell ref="U8:V8"/>
    <mergeCell ref="B9:D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D29"/>
    <mergeCell ref="B30:D30"/>
    <mergeCell ref="B31:D31"/>
    <mergeCell ref="B32:D32"/>
    <mergeCell ref="B33:D33"/>
  </mergeCells>
  <pageMargins left="0.25" right="0.25" top="0.25" bottom="0.25" header="0.25" footer="0.25"/>
  <pageSetup scale="34" orientation="landscape" cellComments="atEnd"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L113"/>
  <sheetViews>
    <sheetView showGridLines="0" workbookViewId="0">
      <selection activeCell="T18" sqref="T18"/>
    </sheetView>
  </sheetViews>
  <sheetFormatPr baseColWidth="10" defaultColWidth="9.140625" defaultRowHeight="15" x14ac:dyDescent="0.25"/>
  <cols>
    <col min="1" max="2" width="1.5703125" customWidth="1"/>
    <col min="3" max="3" width="30.28515625" customWidth="1"/>
    <col min="4" max="4" width="8.140625" customWidth="1"/>
    <col min="5" max="5" width="28.42578125" customWidth="1"/>
    <col min="6" max="7" width="10.28515625" customWidth="1"/>
    <col min="8" max="10" width="17.85546875" customWidth="1"/>
    <col min="11" max="12" width="1.5703125" customWidth="1"/>
    <col min="13" max="13" width="0" hidden="1" customWidth="1"/>
  </cols>
  <sheetData>
    <row r="1" spans="1:12" ht="18" customHeight="1" x14ac:dyDescent="0.25">
      <c r="A1" s="333"/>
      <c r="B1" s="333"/>
      <c r="C1" s="333"/>
      <c r="D1" s="339" t="s">
        <v>0</v>
      </c>
      <c r="E1" s="333"/>
      <c r="F1" s="333"/>
      <c r="G1" s="333"/>
      <c r="H1" s="333"/>
      <c r="I1" s="333"/>
      <c r="J1" s="333"/>
      <c r="K1" s="333"/>
      <c r="L1" s="333"/>
    </row>
    <row r="2" spans="1:12" ht="18" customHeight="1" x14ac:dyDescent="0.25">
      <c r="A2" s="333"/>
      <c r="B2" s="333"/>
      <c r="C2" s="333"/>
      <c r="D2" s="339" t="s">
        <v>1</v>
      </c>
      <c r="E2" s="333"/>
      <c r="F2" s="333"/>
      <c r="G2" s="333"/>
      <c r="H2" s="333"/>
      <c r="I2" s="333"/>
      <c r="J2" s="333"/>
      <c r="K2" s="333"/>
      <c r="L2" s="333"/>
    </row>
    <row r="3" spans="1:12" ht="18" customHeight="1" x14ac:dyDescent="0.25">
      <c r="A3" s="333"/>
      <c r="B3" s="333"/>
      <c r="C3" s="333"/>
      <c r="D3" s="339" t="s">
        <v>2</v>
      </c>
      <c r="E3" s="333"/>
      <c r="F3" s="333"/>
      <c r="G3" s="333"/>
      <c r="H3" s="333"/>
      <c r="I3" s="333"/>
      <c r="J3" s="333"/>
      <c r="K3" s="333"/>
      <c r="L3" s="333"/>
    </row>
    <row r="4" spans="1:12" ht="15.75" x14ac:dyDescent="0.25">
      <c r="B4" s="153" t="s">
        <v>2</v>
      </c>
      <c r="C4" s="482" t="s">
        <v>2</v>
      </c>
      <c r="D4" s="333"/>
      <c r="E4" s="153" t="s">
        <v>2</v>
      </c>
      <c r="F4" s="153" t="s">
        <v>2</v>
      </c>
      <c r="G4" s="153" t="s">
        <v>2</v>
      </c>
      <c r="H4" s="247" t="s">
        <v>2</v>
      </c>
      <c r="I4" s="247" t="s">
        <v>2</v>
      </c>
      <c r="J4" s="247" t="s">
        <v>2</v>
      </c>
      <c r="K4" s="200" t="s">
        <v>2</v>
      </c>
    </row>
    <row r="5" spans="1:12" x14ac:dyDescent="0.25">
      <c r="B5" s="482" t="s">
        <v>1164</v>
      </c>
      <c r="C5" s="333"/>
      <c r="D5" s="333"/>
      <c r="E5" s="333"/>
      <c r="F5" s="333"/>
      <c r="G5" s="333"/>
      <c r="H5" s="247" t="s">
        <v>2</v>
      </c>
      <c r="I5" s="247" t="s">
        <v>2</v>
      </c>
      <c r="J5" s="247" t="s">
        <v>2</v>
      </c>
      <c r="K5" s="200" t="s">
        <v>2</v>
      </c>
    </row>
    <row r="6" spans="1:12" ht="15.75" x14ac:dyDescent="0.25">
      <c r="B6" s="153" t="s">
        <v>2</v>
      </c>
      <c r="C6" s="652" t="s">
        <v>2</v>
      </c>
      <c r="D6" s="333"/>
      <c r="E6" s="249" t="s">
        <v>2</v>
      </c>
      <c r="F6" s="249" t="s">
        <v>2</v>
      </c>
      <c r="G6" s="249" t="s">
        <v>2</v>
      </c>
      <c r="H6" s="247" t="s">
        <v>2</v>
      </c>
      <c r="I6" s="247" t="s">
        <v>2</v>
      </c>
      <c r="J6" s="247" t="s">
        <v>2</v>
      </c>
      <c r="K6" s="200" t="s">
        <v>2</v>
      </c>
    </row>
    <row r="7" spans="1:12" ht="15.75" x14ac:dyDescent="0.25">
      <c r="B7" s="250" t="s">
        <v>2</v>
      </c>
      <c r="C7" s="644" t="s">
        <v>1165</v>
      </c>
      <c r="D7" s="645"/>
      <c r="E7" s="251" t="s">
        <v>2</v>
      </c>
      <c r="F7" s="251" t="s">
        <v>2</v>
      </c>
      <c r="G7" s="251" t="s">
        <v>2</v>
      </c>
      <c r="H7" s="252" t="s">
        <v>2</v>
      </c>
      <c r="I7" s="252" t="s">
        <v>2</v>
      </c>
      <c r="J7" s="252" t="s">
        <v>2</v>
      </c>
      <c r="K7" s="253" t="s">
        <v>2</v>
      </c>
    </row>
    <row r="8" spans="1:12" ht="15.75" x14ac:dyDescent="0.25">
      <c r="B8" s="254" t="s">
        <v>2</v>
      </c>
      <c r="C8" s="548" t="s">
        <v>2</v>
      </c>
      <c r="D8" s="333"/>
      <c r="E8" s="249" t="s">
        <v>2</v>
      </c>
      <c r="F8" s="249" t="s">
        <v>2</v>
      </c>
      <c r="G8" s="249" t="s">
        <v>2</v>
      </c>
      <c r="H8" s="247" t="s">
        <v>2</v>
      </c>
      <c r="I8" s="247" t="s">
        <v>2</v>
      </c>
      <c r="J8" s="247" t="s">
        <v>2</v>
      </c>
      <c r="K8" s="255" t="s">
        <v>2</v>
      </c>
    </row>
    <row r="9" spans="1:12" ht="15.75" x14ac:dyDescent="0.25">
      <c r="B9" s="254" t="s">
        <v>2</v>
      </c>
      <c r="C9" s="548" t="s">
        <v>88</v>
      </c>
      <c r="D9" s="333"/>
      <c r="E9" s="249" t="s">
        <v>2</v>
      </c>
      <c r="F9" s="249" t="s">
        <v>2</v>
      </c>
      <c r="G9" s="249" t="s">
        <v>2</v>
      </c>
      <c r="H9" s="256">
        <v>45071</v>
      </c>
      <c r="I9" s="256">
        <v>45103</v>
      </c>
      <c r="J9" s="256">
        <v>45132</v>
      </c>
      <c r="K9" s="255" t="s">
        <v>2</v>
      </c>
    </row>
    <row r="10" spans="1:12" ht="15.75" x14ac:dyDescent="0.25">
      <c r="B10" s="254" t="s">
        <v>2</v>
      </c>
      <c r="C10" s="548" t="s">
        <v>1166</v>
      </c>
      <c r="D10" s="333"/>
      <c r="E10" s="249" t="s">
        <v>2</v>
      </c>
      <c r="F10" s="249" t="s">
        <v>2</v>
      </c>
      <c r="G10" s="249" t="s">
        <v>2</v>
      </c>
      <c r="H10" s="247"/>
      <c r="I10" s="247"/>
      <c r="J10" s="247"/>
      <c r="K10" s="255" t="s">
        <v>2</v>
      </c>
    </row>
    <row r="11" spans="1:12" ht="15.75" x14ac:dyDescent="0.25">
      <c r="B11" s="254" t="s">
        <v>2</v>
      </c>
      <c r="C11" s="548" t="s">
        <v>2</v>
      </c>
      <c r="D11" s="333"/>
      <c r="E11" s="249" t="s">
        <v>2</v>
      </c>
      <c r="F11" s="249" t="s">
        <v>2</v>
      </c>
      <c r="G11" s="249" t="s">
        <v>2</v>
      </c>
      <c r="H11" s="257" t="s">
        <v>2</v>
      </c>
      <c r="I11" s="257" t="s">
        <v>2</v>
      </c>
      <c r="J11" s="257" t="s">
        <v>2</v>
      </c>
      <c r="K11" s="255" t="s">
        <v>2</v>
      </c>
    </row>
    <row r="12" spans="1:12" ht="15.75" x14ac:dyDescent="0.25">
      <c r="B12" s="254" t="s">
        <v>2</v>
      </c>
      <c r="C12" s="548" t="s">
        <v>111</v>
      </c>
      <c r="D12" s="333"/>
      <c r="E12" s="249" t="s">
        <v>2</v>
      </c>
      <c r="F12" s="249" t="s">
        <v>2</v>
      </c>
      <c r="G12" s="249" t="s">
        <v>2</v>
      </c>
      <c r="H12" s="44">
        <v>6517524646.96</v>
      </c>
      <c r="I12" s="44">
        <v>6499624249.1700001</v>
      </c>
      <c r="J12" s="44">
        <v>6478706250.3800001</v>
      </c>
      <c r="K12" s="255" t="s">
        <v>2</v>
      </c>
    </row>
    <row r="13" spans="1:12" ht="15.75" x14ac:dyDescent="0.25">
      <c r="B13" s="254" t="s">
        <v>2</v>
      </c>
      <c r="C13" s="649" t="s">
        <v>2</v>
      </c>
      <c r="D13" s="333"/>
      <c r="E13" s="249" t="s">
        <v>2</v>
      </c>
      <c r="F13" s="249" t="s">
        <v>2</v>
      </c>
      <c r="G13" s="249" t="s">
        <v>2</v>
      </c>
      <c r="H13" s="257" t="s">
        <v>2</v>
      </c>
      <c r="I13" s="257" t="s">
        <v>2</v>
      </c>
      <c r="J13" s="257" t="s">
        <v>2</v>
      </c>
      <c r="K13" s="255" t="s">
        <v>2</v>
      </c>
    </row>
    <row r="14" spans="1:12" ht="15.75" x14ac:dyDescent="0.25">
      <c r="B14" s="254" t="s">
        <v>2</v>
      </c>
      <c r="C14" s="649" t="s">
        <v>1167</v>
      </c>
      <c r="D14" s="333"/>
      <c r="E14" s="249" t="s">
        <v>2</v>
      </c>
      <c r="F14" s="249" t="s">
        <v>2</v>
      </c>
      <c r="G14" s="249" t="s">
        <v>2</v>
      </c>
      <c r="H14" s="257" t="s">
        <v>2</v>
      </c>
      <c r="I14" s="257" t="s">
        <v>2</v>
      </c>
      <c r="J14" s="257" t="s">
        <v>2</v>
      </c>
      <c r="K14" s="255" t="s">
        <v>2</v>
      </c>
    </row>
    <row r="15" spans="1:12" ht="15.75" x14ac:dyDescent="0.25">
      <c r="B15" s="254" t="s">
        <v>2</v>
      </c>
      <c r="C15" s="548" t="s">
        <v>1168</v>
      </c>
      <c r="D15" s="333"/>
      <c r="E15" s="333"/>
      <c r="F15" s="89" t="s">
        <v>2</v>
      </c>
      <c r="G15" s="89" t="s">
        <v>2</v>
      </c>
      <c r="H15" s="44">
        <v>79859.73</v>
      </c>
      <c r="I15" s="44">
        <v>299209.28999999998</v>
      </c>
      <c r="J15" s="44">
        <v>179260.3</v>
      </c>
      <c r="K15" s="255" t="s">
        <v>2</v>
      </c>
    </row>
    <row r="16" spans="1:12" ht="15.75" x14ac:dyDescent="0.25">
      <c r="B16" s="254" t="s">
        <v>2</v>
      </c>
      <c r="C16" s="548" t="s">
        <v>1169</v>
      </c>
      <c r="D16" s="333"/>
      <c r="E16" s="333"/>
      <c r="F16" s="89" t="s">
        <v>2</v>
      </c>
      <c r="G16" s="89" t="s">
        <v>2</v>
      </c>
      <c r="H16" s="44">
        <v>-82239.78</v>
      </c>
      <c r="I16" s="44">
        <v>-259976.24</v>
      </c>
      <c r="J16" s="44">
        <v>-153935.57999999999</v>
      </c>
      <c r="K16" s="255" t="s">
        <v>2</v>
      </c>
    </row>
    <row r="17" spans="2:11" ht="15.75" x14ac:dyDescent="0.25">
      <c r="B17" s="254" t="s">
        <v>2</v>
      </c>
      <c r="C17" s="548" t="s">
        <v>1170</v>
      </c>
      <c r="D17" s="333"/>
      <c r="E17" s="333"/>
      <c r="F17" s="89" t="s">
        <v>2</v>
      </c>
      <c r="G17" s="89" t="s">
        <v>2</v>
      </c>
      <c r="H17" s="44">
        <v>-2380.0500000000002</v>
      </c>
      <c r="I17" s="44">
        <v>39233.050000000003</v>
      </c>
      <c r="J17" s="44">
        <v>25324.720000000001</v>
      </c>
      <c r="K17" s="255" t="s">
        <v>2</v>
      </c>
    </row>
    <row r="18" spans="2:11" ht="15.75" x14ac:dyDescent="0.25">
      <c r="B18" s="254" t="s">
        <v>2</v>
      </c>
      <c r="C18" s="548" t="s">
        <v>2</v>
      </c>
      <c r="D18" s="333"/>
      <c r="E18" s="248" t="s">
        <v>2</v>
      </c>
      <c r="F18" s="115" t="s">
        <v>2</v>
      </c>
      <c r="G18" s="115" t="s">
        <v>2</v>
      </c>
      <c r="H18" s="257" t="s">
        <v>2</v>
      </c>
      <c r="I18" s="257"/>
      <c r="J18" s="257"/>
      <c r="K18" s="255" t="s">
        <v>2</v>
      </c>
    </row>
    <row r="19" spans="2:11" ht="15.75" x14ac:dyDescent="0.25">
      <c r="B19" s="254" t="s">
        <v>2</v>
      </c>
      <c r="C19" s="650" t="s">
        <v>1171</v>
      </c>
      <c r="D19" s="333"/>
      <c r="E19" s="333"/>
      <c r="F19" s="115" t="s">
        <v>2</v>
      </c>
      <c r="G19" s="115" t="s">
        <v>2</v>
      </c>
      <c r="H19" s="258">
        <v>1.0298028806258173</v>
      </c>
      <c r="I19" s="258">
        <v>0.86890000000000001</v>
      </c>
      <c r="J19" s="258">
        <v>0.85870000000000002</v>
      </c>
      <c r="K19" s="255" t="s">
        <v>2</v>
      </c>
    </row>
    <row r="20" spans="2:11" ht="15.75" x14ac:dyDescent="0.25">
      <c r="B20" s="254" t="s">
        <v>2</v>
      </c>
      <c r="C20" s="650" t="s">
        <v>1172</v>
      </c>
      <c r="D20" s="333"/>
      <c r="E20" s="333"/>
      <c r="F20" s="115" t="s">
        <v>2</v>
      </c>
      <c r="G20" s="115" t="s">
        <v>2</v>
      </c>
      <c r="H20" s="258">
        <v>0.76070662557492341</v>
      </c>
      <c r="I20" s="258">
        <v>0.76060000000000005</v>
      </c>
      <c r="J20" s="258">
        <v>0.76080000000000003</v>
      </c>
      <c r="K20" s="255" t="s">
        <v>2</v>
      </c>
    </row>
    <row r="21" spans="2:11" ht="15.75" x14ac:dyDescent="0.25">
      <c r="B21" s="254" t="s">
        <v>2</v>
      </c>
      <c r="C21" s="650" t="s">
        <v>2</v>
      </c>
      <c r="D21" s="333"/>
      <c r="E21" s="248" t="s">
        <v>2</v>
      </c>
      <c r="F21" s="115" t="s">
        <v>2</v>
      </c>
      <c r="G21" s="115" t="s">
        <v>2</v>
      </c>
      <c r="H21" s="257" t="s">
        <v>2</v>
      </c>
      <c r="I21" s="257" t="s">
        <v>2</v>
      </c>
      <c r="J21" s="257"/>
      <c r="K21" s="255" t="s">
        <v>2</v>
      </c>
    </row>
    <row r="22" spans="2:11" ht="15.75" x14ac:dyDescent="0.25">
      <c r="B22" s="254" t="s">
        <v>2</v>
      </c>
      <c r="C22" s="548" t="s">
        <v>1173</v>
      </c>
      <c r="D22" s="333"/>
      <c r="E22" s="333"/>
      <c r="F22" s="89" t="s">
        <v>2</v>
      </c>
      <c r="G22" s="89" t="s">
        <v>2</v>
      </c>
      <c r="H22" s="44">
        <v>113942.22</v>
      </c>
      <c r="I22" s="44">
        <v>402653.36</v>
      </c>
      <c r="J22" s="44">
        <v>378247.74</v>
      </c>
      <c r="K22" s="255" t="s">
        <v>2</v>
      </c>
    </row>
    <row r="23" spans="2:11" ht="15.75" x14ac:dyDescent="0.25">
      <c r="B23" s="254" t="s">
        <v>2</v>
      </c>
      <c r="C23" s="548" t="s">
        <v>1174</v>
      </c>
      <c r="D23" s="333"/>
      <c r="E23" s="333"/>
      <c r="F23" s="89" t="s">
        <v>2</v>
      </c>
      <c r="G23" s="89" t="s">
        <v>2</v>
      </c>
      <c r="H23" s="44">
        <v>-169296.43</v>
      </c>
      <c r="I23" s="44">
        <v>-495555.93</v>
      </c>
      <c r="J23" s="44">
        <v>-479517.07</v>
      </c>
      <c r="K23" s="255" t="s">
        <v>2</v>
      </c>
    </row>
    <row r="24" spans="2:11" ht="15.75" x14ac:dyDescent="0.25">
      <c r="B24" s="254" t="s">
        <v>2</v>
      </c>
      <c r="C24" s="548" t="s">
        <v>1175</v>
      </c>
      <c r="D24" s="333"/>
      <c r="E24" s="333"/>
      <c r="F24" s="89" t="s">
        <v>2</v>
      </c>
      <c r="G24" s="89" t="s">
        <v>2</v>
      </c>
      <c r="H24" s="44">
        <v>-55354.21</v>
      </c>
      <c r="I24" s="44">
        <v>-92902.57</v>
      </c>
      <c r="J24" s="44">
        <v>-101269.33</v>
      </c>
      <c r="K24" s="255" t="s">
        <v>2</v>
      </c>
    </row>
    <row r="25" spans="2:11" ht="15.75" x14ac:dyDescent="0.25">
      <c r="B25" s="254" t="s">
        <v>2</v>
      </c>
      <c r="C25" s="548" t="s">
        <v>2</v>
      </c>
      <c r="D25" s="333"/>
      <c r="E25" s="248" t="s">
        <v>2</v>
      </c>
      <c r="F25" s="115" t="s">
        <v>2</v>
      </c>
      <c r="G25" s="115" t="s">
        <v>2</v>
      </c>
      <c r="H25" s="257" t="s">
        <v>2</v>
      </c>
      <c r="I25" s="257"/>
      <c r="J25" s="257"/>
      <c r="K25" s="255" t="s">
        <v>2</v>
      </c>
    </row>
    <row r="26" spans="2:11" ht="15.75" x14ac:dyDescent="0.25">
      <c r="B26" s="254" t="s">
        <v>2</v>
      </c>
      <c r="C26" s="650" t="s">
        <v>1176</v>
      </c>
      <c r="D26" s="333"/>
      <c r="E26" s="333"/>
      <c r="F26" s="115" t="s">
        <v>2</v>
      </c>
      <c r="G26" s="115" t="s">
        <v>2</v>
      </c>
      <c r="H26" s="258">
        <v>1.4858094743107515</v>
      </c>
      <c r="I26" s="258">
        <v>1.2306999999999999</v>
      </c>
      <c r="J26" s="258">
        <v>1.2677</v>
      </c>
      <c r="K26" s="255" t="s">
        <v>2</v>
      </c>
    </row>
    <row r="27" spans="2:11" ht="15.75" x14ac:dyDescent="0.25">
      <c r="B27" s="254" t="s">
        <v>2</v>
      </c>
      <c r="C27" s="650" t="s">
        <v>1177</v>
      </c>
      <c r="D27" s="333"/>
      <c r="E27" s="333"/>
      <c r="F27" s="115" t="s">
        <v>2</v>
      </c>
      <c r="G27" s="115" t="s">
        <v>2</v>
      </c>
      <c r="H27" s="258">
        <v>0.81586820151047978</v>
      </c>
      <c r="I27" s="258">
        <v>0.8165</v>
      </c>
      <c r="J27" s="258">
        <v>0.81669999999999998</v>
      </c>
      <c r="K27" s="255" t="s">
        <v>2</v>
      </c>
    </row>
    <row r="28" spans="2:11" ht="15.75" x14ac:dyDescent="0.25">
      <c r="B28" s="254" t="s">
        <v>2</v>
      </c>
      <c r="C28" s="650" t="s">
        <v>2</v>
      </c>
      <c r="D28" s="333"/>
      <c r="E28" s="248" t="s">
        <v>2</v>
      </c>
      <c r="F28" s="115" t="s">
        <v>2</v>
      </c>
      <c r="G28" s="115" t="s">
        <v>2</v>
      </c>
      <c r="H28" s="257" t="s">
        <v>2</v>
      </c>
      <c r="I28" s="257"/>
      <c r="J28" s="257"/>
      <c r="K28" s="255" t="s">
        <v>2</v>
      </c>
    </row>
    <row r="29" spans="2:11" ht="15.75" x14ac:dyDescent="0.25">
      <c r="B29" s="254" t="s">
        <v>2</v>
      </c>
      <c r="C29" s="548" t="s">
        <v>1178</v>
      </c>
      <c r="D29" s="333"/>
      <c r="E29" s="333"/>
      <c r="F29" s="89" t="s">
        <v>2</v>
      </c>
      <c r="G29" s="89" t="s">
        <v>2</v>
      </c>
      <c r="H29" s="44">
        <v>388513.96</v>
      </c>
      <c r="I29" s="44">
        <v>389606.76</v>
      </c>
      <c r="J29" s="44">
        <v>400150.14</v>
      </c>
      <c r="K29" s="255" t="s">
        <v>2</v>
      </c>
    </row>
    <row r="30" spans="2:11" ht="15.75" x14ac:dyDescent="0.25">
      <c r="B30" s="254" t="s">
        <v>2</v>
      </c>
      <c r="C30" s="548" t="s">
        <v>1179</v>
      </c>
      <c r="D30" s="333"/>
      <c r="E30" s="333"/>
      <c r="F30" s="89" t="s">
        <v>2</v>
      </c>
      <c r="G30" s="89" t="s">
        <v>2</v>
      </c>
      <c r="H30" s="44">
        <v>-468967.23</v>
      </c>
      <c r="I30" s="44">
        <v>-431925.62</v>
      </c>
      <c r="J30" s="44">
        <v>-449241.29</v>
      </c>
      <c r="K30" s="255" t="s">
        <v>2</v>
      </c>
    </row>
    <row r="31" spans="2:11" ht="15.75" x14ac:dyDescent="0.25">
      <c r="B31" s="254" t="s">
        <v>2</v>
      </c>
      <c r="C31" s="548" t="s">
        <v>1180</v>
      </c>
      <c r="D31" s="333"/>
      <c r="E31" s="333"/>
      <c r="F31" s="89" t="s">
        <v>2</v>
      </c>
      <c r="G31" s="89" t="s">
        <v>2</v>
      </c>
      <c r="H31" s="44">
        <v>-80453.27</v>
      </c>
      <c r="I31" s="44">
        <v>-42318.86</v>
      </c>
      <c r="J31" s="44">
        <v>-49091.15</v>
      </c>
      <c r="K31" s="255" t="s">
        <v>2</v>
      </c>
    </row>
    <row r="32" spans="2:11" ht="15.75" x14ac:dyDescent="0.25">
      <c r="B32" s="254" t="s">
        <v>2</v>
      </c>
      <c r="C32" s="548" t="s">
        <v>2</v>
      </c>
      <c r="D32" s="333"/>
      <c r="E32" s="248" t="s">
        <v>2</v>
      </c>
      <c r="F32" s="115" t="s">
        <v>2</v>
      </c>
      <c r="G32" s="115" t="s">
        <v>2</v>
      </c>
      <c r="H32" s="257" t="s">
        <v>2</v>
      </c>
      <c r="I32" s="257"/>
      <c r="J32" s="257"/>
      <c r="K32" s="255" t="s">
        <v>2</v>
      </c>
    </row>
    <row r="33" spans="2:11" ht="15.75" x14ac:dyDescent="0.25">
      <c r="B33" s="254" t="s">
        <v>2</v>
      </c>
      <c r="C33" s="650" t="s">
        <v>1181</v>
      </c>
      <c r="D33" s="333"/>
      <c r="E33" s="333"/>
      <c r="F33" s="115" t="s">
        <v>2</v>
      </c>
      <c r="G33" s="115" t="s">
        <v>2</v>
      </c>
      <c r="H33" s="258">
        <v>1.2070794830641349</v>
      </c>
      <c r="I33" s="258">
        <v>1.1086</v>
      </c>
      <c r="J33" s="258">
        <v>1.1227</v>
      </c>
      <c r="K33" s="255" t="s">
        <v>2</v>
      </c>
    </row>
    <row r="34" spans="2:11" ht="15.75" x14ac:dyDescent="0.25">
      <c r="B34" s="254" t="s">
        <v>2</v>
      </c>
      <c r="C34" s="650" t="s">
        <v>1182</v>
      </c>
      <c r="D34" s="333"/>
      <c r="E34" s="333"/>
      <c r="F34" s="115" t="s">
        <v>2</v>
      </c>
      <c r="G34" s="115" t="s">
        <v>2</v>
      </c>
      <c r="H34" s="258">
        <v>0.99587265713990947</v>
      </c>
      <c r="I34" s="258">
        <v>0.99609999999999999</v>
      </c>
      <c r="J34" s="258">
        <v>0.99639999999999995</v>
      </c>
      <c r="K34" s="255" t="s">
        <v>2</v>
      </c>
    </row>
    <row r="35" spans="2:11" ht="15.75" x14ac:dyDescent="0.25">
      <c r="B35" s="254" t="s">
        <v>2</v>
      </c>
      <c r="C35" s="650" t="s">
        <v>2</v>
      </c>
      <c r="D35" s="333"/>
      <c r="E35" s="248" t="s">
        <v>2</v>
      </c>
      <c r="F35" s="115" t="s">
        <v>2</v>
      </c>
      <c r="G35" s="115" t="s">
        <v>2</v>
      </c>
      <c r="H35" s="257" t="s">
        <v>2</v>
      </c>
      <c r="I35" s="257"/>
      <c r="J35" s="257"/>
      <c r="K35" s="255" t="s">
        <v>2</v>
      </c>
    </row>
    <row r="36" spans="2:11" ht="15.75" x14ac:dyDescent="0.25">
      <c r="B36" s="254" t="s">
        <v>2</v>
      </c>
      <c r="C36" s="651" t="s">
        <v>1183</v>
      </c>
      <c r="D36" s="333"/>
      <c r="E36" s="248" t="s">
        <v>2</v>
      </c>
      <c r="F36" s="115" t="s">
        <v>2</v>
      </c>
      <c r="G36" s="115" t="s">
        <v>2</v>
      </c>
      <c r="H36" s="44">
        <v>-22643.97</v>
      </c>
      <c r="I36" s="44">
        <v>-95988.38</v>
      </c>
      <c r="J36" s="44">
        <v>-125035.76</v>
      </c>
      <c r="K36" s="255" t="s">
        <v>2</v>
      </c>
    </row>
    <row r="37" spans="2:11" ht="15.75" x14ac:dyDescent="0.25">
      <c r="B37" s="254" t="s">
        <v>2</v>
      </c>
      <c r="C37" s="651" t="s">
        <v>1184</v>
      </c>
      <c r="D37" s="333"/>
      <c r="E37" s="248" t="s">
        <v>2</v>
      </c>
      <c r="F37" s="115" t="s">
        <v>2</v>
      </c>
      <c r="G37" s="115" t="s">
        <v>2</v>
      </c>
      <c r="H37" s="44">
        <v>-14575.06</v>
      </c>
      <c r="I37" s="44">
        <v>151138.63</v>
      </c>
      <c r="J37" s="44">
        <v>219958.06</v>
      </c>
      <c r="K37" s="255" t="s">
        <v>2</v>
      </c>
    </row>
    <row r="38" spans="2:11" ht="15.75" x14ac:dyDescent="0.25">
      <c r="B38" s="254" t="s">
        <v>2</v>
      </c>
      <c r="C38" s="548" t="s">
        <v>2</v>
      </c>
      <c r="D38" s="333"/>
      <c r="E38" s="248" t="s">
        <v>2</v>
      </c>
      <c r="F38" s="115" t="s">
        <v>2</v>
      </c>
      <c r="G38" s="115" t="s">
        <v>2</v>
      </c>
      <c r="H38" s="257"/>
      <c r="I38" s="257"/>
      <c r="J38" s="257"/>
      <c r="K38" s="255" t="s">
        <v>2</v>
      </c>
    </row>
    <row r="39" spans="2:11" ht="15.75" x14ac:dyDescent="0.25">
      <c r="B39" s="254" t="s">
        <v>2</v>
      </c>
      <c r="C39" s="548" t="s">
        <v>1185</v>
      </c>
      <c r="D39" s="333"/>
      <c r="E39" s="248" t="s">
        <v>2</v>
      </c>
      <c r="F39" s="115" t="s">
        <v>2</v>
      </c>
      <c r="G39" s="115" t="s">
        <v>2</v>
      </c>
      <c r="H39" s="44">
        <v>972651.6</v>
      </c>
      <c r="I39" s="44">
        <v>1270085.24</v>
      </c>
      <c r="J39" s="44">
        <v>1263723.3600000001</v>
      </c>
      <c r="K39" s="255" t="s">
        <v>2</v>
      </c>
    </row>
    <row r="40" spans="2:11" ht="15.75" x14ac:dyDescent="0.25">
      <c r="B40" s="254" t="s">
        <v>2</v>
      </c>
      <c r="C40" s="548" t="s">
        <v>1186</v>
      </c>
      <c r="D40" s="333"/>
      <c r="E40" s="248" t="s">
        <v>2</v>
      </c>
      <c r="F40" s="115" t="s">
        <v>2</v>
      </c>
      <c r="G40" s="115" t="s">
        <v>2</v>
      </c>
      <c r="H40" s="44">
        <v>-1009870.63</v>
      </c>
      <c r="I40" s="44">
        <v>-1214934.99</v>
      </c>
      <c r="J40" s="44">
        <v>-1168801.06</v>
      </c>
      <c r="K40" s="255" t="s">
        <v>2</v>
      </c>
    </row>
    <row r="41" spans="2:11" ht="15.75" x14ac:dyDescent="0.25">
      <c r="B41" s="254" t="s">
        <v>2</v>
      </c>
      <c r="C41" s="548" t="s">
        <v>2</v>
      </c>
      <c r="D41" s="333"/>
      <c r="E41" s="248" t="s">
        <v>2</v>
      </c>
      <c r="F41" s="115" t="s">
        <v>2</v>
      </c>
      <c r="G41" s="115" t="s">
        <v>2</v>
      </c>
      <c r="H41" s="257"/>
      <c r="I41" s="257" t="s">
        <v>2</v>
      </c>
      <c r="J41" s="257"/>
      <c r="K41" s="255" t="s">
        <v>2</v>
      </c>
    </row>
    <row r="42" spans="2:11" ht="15.75" x14ac:dyDescent="0.25">
      <c r="B42" s="254" t="s">
        <v>2</v>
      </c>
      <c r="C42" s="548" t="s">
        <v>1187</v>
      </c>
      <c r="D42" s="333"/>
      <c r="E42" s="333"/>
      <c r="F42" s="115" t="s">
        <v>2</v>
      </c>
      <c r="G42" s="115" t="s">
        <v>2</v>
      </c>
      <c r="H42" s="44">
        <v>-37219.03</v>
      </c>
      <c r="I42" s="44">
        <v>55150.25</v>
      </c>
      <c r="J42" s="44">
        <v>94922.3</v>
      </c>
      <c r="K42" s="255" t="s">
        <v>2</v>
      </c>
    </row>
    <row r="43" spans="2:11" ht="15.75" x14ac:dyDescent="0.25">
      <c r="B43" s="254" t="s">
        <v>2</v>
      </c>
      <c r="C43" s="548" t="s">
        <v>2</v>
      </c>
      <c r="D43" s="333"/>
      <c r="E43" s="248" t="s">
        <v>2</v>
      </c>
      <c r="F43" s="115" t="s">
        <v>2</v>
      </c>
      <c r="G43" s="115" t="s">
        <v>2</v>
      </c>
      <c r="H43" s="257" t="s">
        <v>2</v>
      </c>
      <c r="I43" s="257" t="s">
        <v>2</v>
      </c>
      <c r="J43" s="257" t="s">
        <v>2</v>
      </c>
      <c r="K43" s="255" t="s">
        <v>2</v>
      </c>
    </row>
    <row r="44" spans="2:11" ht="15.75" x14ac:dyDescent="0.25">
      <c r="B44" s="254" t="s">
        <v>2</v>
      </c>
      <c r="C44" s="646" t="s">
        <v>183</v>
      </c>
      <c r="D44" s="489"/>
      <c r="E44" s="259" t="s">
        <v>2</v>
      </c>
      <c r="F44" s="260" t="s">
        <v>2</v>
      </c>
      <c r="G44" s="260" t="s">
        <v>2</v>
      </c>
      <c r="H44" s="261">
        <v>-5.6999999999999996E-6</v>
      </c>
      <c r="I44" s="261">
        <v>8.4999999999999999E-6</v>
      </c>
      <c r="J44" s="322">
        <v>1.4600000000000001E-5</v>
      </c>
      <c r="K44" s="262" t="s">
        <v>2</v>
      </c>
    </row>
    <row r="45" spans="2:11" ht="15.75" x14ac:dyDescent="0.25">
      <c r="B45" s="254" t="s">
        <v>2</v>
      </c>
      <c r="C45" s="643" t="s">
        <v>2</v>
      </c>
      <c r="D45" s="489"/>
      <c r="E45" s="259" t="s">
        <v>2</v>
      </c>
      <c r="F45" s="260" t="s">
        <v>2</v>
      </c>
      <c r="G45" s="260" t="s">
        <v>2</v>
      </c>
      <c r="H45" s="263" t="s">
        <v>1188</v>
      </c>
      <c r="I45" s="263" t="s">
        <v>1188</v>
      </c>
      <c r="J45" s="323"/>
      <c r="K45" s="255" t="s">
        <v>2</v>
      </c>
    </row>
    <row r="46" spans="2:11" ht="15.75" x14ac:dyDescent="0.25">
      <c r="B46" s="254" t="s">
        <v>2</v>
      </c>
      <c r="C46" s="646" t="s">
        <v>192</v>
      </c>
      <c r="D46" s="489"/>
      <c r="E46" s="259" t="s">
        <v>2</v>
      </c>
      <c r="F46" s="260" t="s">
        <v>2</v>
      </c>
      <c r="G46" s="260" t="s">
        <v>2</v>
      </c>
      <c r="H46" s="261">
        <v>5.8699999999999997E-5</v>
      </c>
      <c r="I46" s="261">
        <v>5.6900000000000001E-5</v>
      </c>
      <c r="J46" s="322">
        <v>5.5500000000000001E-5</v>
      </c>
      <c r="K46" s="262" t="s">
        <v>2</v>
      </c>
    </row>
    <row r="47" spans="2:11" ht="15.75" x14ac:dyDescent="0.25">
      <c r="B47" s="254" t="s">
        <v>2</v>
      </c>
      <c r="C47" s="643" t="s">
        <v>2</v>
      </c>
      <c r="D47" s="489"/>
      <c r="E47" s="259" t="s">
        <v>2</v>
      </c>
      <c r="F47" s="260" t="s">
        <v>2</v>
      </c>
      <c r="G47" s="260" t="s">
        <v>2</v>
      </c>
      <c r="H47" s="263" t="s">
        <v>2</v>
      </c>
      <c r="I47" s="263" t="s">
        <v>2</v>
      </c>
      <c r="J47" s="263" t="s">
        <v>2</v>
      </c>
      <c r="K47" s="255" t="s">
        <v>2</v>
      </c>
    </row>
    <row r="48" spans="2:11" ht="15.75" x14ac:dyDescent="0.25">
      <c r="B48" s="254" t="s">
        <v>2</v>
      </c>
      <c r="C48" s="649" t="s">
        <v>200</v>
      </c>
      <c r="D48" s="333"/>
      <c r="E48" s="89" t="s">
        <v>2</v>
      </c>
      <c r="F48" s="115" t="s">
        <v>2</v>
      </c>
      <c r="G48" s="115" t="s">
        <v>2</v>
      </c>
      <c r="H48" s="257" t="s">
        <v>2</v>
      </c>
      <c r="I48" s="257" t="s">
        <v>2</v>
      </c>
      <c r="J48" s="257" t="s">
        <v>2</v>
      </c>
      <c r="K48" s="255" t="s">
        <v>2</v>
      </c>
    </row>
    <row r="49" spans="2:11" ht="15.75" x14ac:dyDescent="0.25">
      <c r="B49" s="254" t="s">
        <v>2</v>
      </c>
      <c r="C49" s="548" t="s">
        <v>1189</v>
      </c>
      <c r="D49" s="333"/>
      <c r="E49" s="333"/>
      <c r="F49" s="115" t="s">
        <v>2</v>
      </c>
      <c r="G49" s="115" t="s">
        <v>2</v>
      </c>
      <c r="H49" s="264">
        <v>1491624.34</v>
      </c>
      <c r="I49" s="264">
        <v>1596146.19</v>
      </c>
      <c r="J49" s="264">
        <v>1908603.1</v>
      </c>
      <c r="K49" s="255" t="s">
        <v>2</v>
      </c>
    </row>
    <row r="50" spans="2:11" ht="15.75" x14ac:dyDescent="0.25">
      <c r="B50" s="254" t="s">
        <v>2</v>
      </c>
      <c r="C50" s="548" t="s">
        <v>2</v>
      </c>
      <c r="D50" s="333"/>
      <c r="E50" s="89" t="s">
        <v>2</v>
      </c>
      <c r="F50" s="115" t="s">
        <v>2</v>
      </c>
      <c r="G50" s="115" t="s">
        <v>2</v>
      </c>
      <c r="H50" s="257" t="s">
        <v>2</v>
      </c>
      <c r="I50" s="257" t="s">
        <v>2</v>
      </c>
      <c r="J50" s="257" t="s">
        <v>2</v>
      </c>
      <c r="K50" s="255" t="s">
        <v>2</v>
      </c>
    </row>
    <row r="51" spans="2:11" ht="15.75" x14ac:dyDescent="0.25">
      <c r="B51" s="254" t="s">
        <v>2</v>
      </c>
      <c r="C51" s="548" t="s">
        <v>1190</v>
      </c>
      <c r="D51" s="333"/>
      <c r="E51" s="333"/>
      <c r="F51" s="115" t="s">
        <v>2</v>
      </c>
      <c r="G51" s="115" t="s">
        <v>2</v>
      </c>
      <c r="H51" s="324">
        <v>4776172.17</v>
      </c>
      <c r="I51" s="324">
        <v>5132666.6799999969</v>
      </c>
      <c r="J51" s="264">
        <f>'Delinquencies &amp; Defaults II'!G16</f>
        <v>4979122.62</v>
      </c>
      <c r="K51" s="255" t="s">
        <v>2</v>
      </c>
    </row>
    <row r="52" spans="2:11" ht="15.75" x14ac:dyDescent="0.25">
      <c r="B52" s="254" t="s">
        <v>2</v>
      </c>
      <c r="C52" s="548" t="s">
        <v>2</v>
      </c>
      <c r="D52" s="333"/>
      <c r="E52" s="248" t="s">
        <v>2</v>
      </c>
      <c r="F52" s="115" t="s">
        <v>2</v>
      </c>
      <c r="G52" s="115" t="s">
        <v>2</v>
      </c>
      <c r="H52" s="325" t="s">
        <v>2</v>
      </c>
      <c r="I52" s="325" t="s">
        <v>2</v>
      </c>
      <c r="J52" s="257" t="s">
        <v>2</v>
      </c>
      <c r="K52" s="255" t="s">
        <v>2</v>
      </c>
    </row>
    <row r="53" spans="2:11" ht="15.75" x14ac:dyDescent="0.25">
      <c r="B53" s="254" t="s">
        <v>2</v>
      </c>
      <c r="C53" s="646" t="s">
        <v>200</v>
      </c>
      <c r="D53" s="489"/>
      <c r="E53" s="259" t="s">
        <v>2</v>
      </c>
      <c r="F53" s="260" t="s">
        <v>2</v>
      </c>
      <c r="G53" s="260" t="s">
        <v>2</v>
      </c>
      <c r="H53" s="326">
        <v>7.3063734511849456E-4</v>
      </c>
      <c r="I53" s="326">
        <v>7.8751780131649379E-4</v>
      </c>
      <c r="J53" s="321">
        <f>J51/I12</f>
        <v>7.6606314905601394E-4</v>
      </c>
      <c r="K53" s="262" t="s">
        <v>2</v>
      </c>
    </row>
    <row r="54" spans="2:11" ht="15.75" x14ac:dyDescent="0.25">
      <c r="B54" s="265" t="s">
        <v>2</v>
      </c>
      <c r="C54" s="647" t="s">
        <v>2</v>
      </c>
      <c r="D54" s="648"/>
      <c r="E54" s="266" t="s">
        <v>2</v>
      </c>
      <c r="F54" s="267" t="s">
        <v>2</v>
      </c>
      <c r="G54" s="267" t="s">
        <v>2</v>
      </c>
      <c r="H54" s="268" t="s">
        <v>2</v>
      </c>
      <c r="I54" s="268" t="s">
        <v>2</v>
      </c>
      <c r="J54" s="268" t="s">
        <v>2</v>
      </c>
      <c r="K54" s="269" t="s">
        <v>2</v>
      </c>
    </row>
    <row r="55" spans="2:11" ht="15.75" x14ac:dyDescent="0.25">
      <c r="B55" s="270" t="s">
        <v>2</v>
      </c>
      <c r="C55" s="643" t="s">
        <v>2</v>
      </c>
      <c r="D55" s="489"/>
      <c r="E55" s="259" t="s">
        <v>2</v>
      </c>
      <c r="F55" s="260" t="s">
        <v>2</v>
      </c>
      <c r="G55" s="260" t="s">
        <v>2</v>
      </c>
      <c r="H55" s="263" t="s">
        <v>2</v>
      </c>
      <c r="I55" s="263" t="s">
        <v>2</v>
      </c>
      <c r="J55" s="263" t="s">
        <v>2</v>
      </c>
      <c r="K55" s="263" t="s">
        <v>2</v>
      </c>
    </row>
    <row r="56" spans="2:11" ht="15.75" x14ac:dyDescent="0.25">
      <c r="B56" s="250" t="s">
        <v>2</v>
      </c>
      <c r="C56" s="644" t="s">
        <v>1191</v>
      </c>
      <c r="D56" s="645"/>
      <c r="E56" s="645"/>
      <c r="F56" s="271" t="s">
        <v>2</v>
      </c>
      <c r="G56" s="271" t="s">
        <v>2</v>
      </c>
      <c r="H56" s="272" t="s">
        <v>2</v>
      </c>
      <c r="I56" s="272" t="s">
        <v>2</v>
      </c>
      <c r="J56" s="272" t="s">
        <v>2</v>
      </c>
      <c r="K56" s="253" t="s">
        <v>2</v>
      </c>
    </row>
    <row r="57" spans="2:11" x14ac:dyDescent="0.25">
      <c r="B57" s="273" t="s">
        <v>2</v>
      </c>
      <c r="C57" s="587" t="s">
        <v>2</v>
      </c>
      <c r="D57" s="333"/>
      <c r="E57" s="199" t="s">
        <v>2</v>
      </c>
      <c r="F57" s="115" t="s">
        <v>2</v>
      </c>
      <c r="G57" s="115" t="s">
        <v>2</v>
      </c>
      <c r="H57" s="77" t="s">
        <v>2</v>
      </c>
      <c r="I57" s="77" t="s">
        <v>2</v>
      </c>
      <c r="J57" s="77" t="s">
        <v>2</v>
      </c>
      <c r="K57" s="274" t="s">
        <v>2</v>
      </c>
    </row>
    <row r="58" spans="2:11" x14ac:dyDescent="0.25">
      <c r="B58" s="273" t="s">
        <v>2</v>
      </c>
      <c r="C58" s="548" t="s">
        <v>88</v>
      </c>
      <c r="D58" s="333"/>
      <c r="E58" s="199" t="s">
        <v>2</v>
      </c>
      <c r="F58" s="115" t="s">
        <v>2</v>
      </c>
      <c r="G58" s="115" t="s">
        <v>2</v>
      </c>
      <c r="H58" s="256">
        <v>45071</v>
      </c>
      <c r="I58" s="256">
        <v>45103</v>
      </c>
      <c r="J58" s="256">
        <v>45132</v>
      </c>
      <c r="K58" s="274" t="s">
        <v>2</v>
      </c>
    </row>
    <row r="59" spans="2:11" x14ac:dyDescent="0.25">
      <c r="B59" s="273" t="s">
        <v>2</v>
      </c>
      <c r="C59" s="548" t="s">
        <v>1166</v>
      </c>
      <c r="D59" s="333"/>
      <c r="E59" s="199" t="s">
        <v>2</v>
      </c>
      <c r="F59" s="115" t="s">
        <v>2</v>
      </c>
      <c r="G59" s="115" t="s">
        <v>2</v>
      </c>
      <c r="H59" s="247"/>
      <c r="I59" s="247"/>
      <c r="J59" s="247"/>
      <c r="K59" s="274" t="s">
        <v>2</v>
      </c>
    </row>
    <row r="60" spans="2:11" x14ac:dyDescent="0.25">
      <c r="B60" s="275" t="s">
        <v>2</v>
      </c>
      <c r="C60" s="522" t="s">
        <v>2</v>
      </c>
      <c r="D60" s="333"/>
      <c r="E60" s="333"/>
      <c r="F60" s="180" t="s">
        <v>2</v>
      </c>
      <c r="G60" s="180" t="s">
        <v>2</v>
      </c>
      <c r="H60" s="276" t="s">
        <v>2</v>
      </c>
      <c r="I60" s="276" t="s">
        <v>2</v>
      </c>
      <c r="J60" s="276" t="s">
        <v>2</v>
      </c>
      <c r="K60" s="277" t="s">
        <v>2</v>
      </c>
    </row>
    <row r="61" spans="2:11" x14ac:dyDescent="0.25">
      <c r="B61" s="275" t="s">
        <v>2</v>
      </c>
      <c r="C61" s="642" t="s">
        <v>1192</v>
      </c>
      <c r="D61" s="333"/>
      <c r="E61" s="333"/>
      <c r="F61" s="180" t="s">
        <v>2</v>
      </c>
      <c r="G61" s="180" t="s">
        <v>2</v>
      </c>
      <c r="H61" s="276" t="s">
        <v>2</v>
      </c>
      <c r="I61" s="276" t="s">
        <v>2</v>
      </c>
      <c r="J61" s="276" t="s">
        <v>2</v>
      </c>
      <c r="K61" s="277" t="s">
        <v>2</v>
      </c>
    </row>
    <row r="62" spans="2:11" x14ac:dyDescent="0.25">
      <c r="B62" s="275" t="s">
        <v>2</v>
      </c>
      <c r="C62" s="386" t="s">
        <v>1193</v>
      </c>
      <c r="D62" s="333"/>
      <c r="E62" s="333"/>
      <c r="F62" s="27" t="s">
        <v>1194</v>
      </c>
      <c r="G62" s="27" t="s">
        <v>705</v>
      </c>
      <c r="H62" s="278">
        <v>659455.34</v>
      </c>
      <c r="I62" s="278">
        <v>921178.63</v>
      </c>
      <c r="J62" s="278">
        <v>822117.27</v>
      </c>
      <c r="K62" s="277" t="s">
        <v>2</v>
      </c>
    </row>
    <row r="63" spans="2:11" x14ac:dyDescent="0.25">
      <c r="B63" s="275" t="s">
        <v>2</v>
      </c>
      <c r="C63" s="386" t="s">
        <v>1193</v>
      </c>
      <c r="D63" s="333"/>
      <c r="E63" s="333"/>
      <c r="F63" s="27" t="s">
        <v>1194</v>
      </c>
      <c r="G63" s="27" t="s">
        <v>706</v>
      </c>
      <c r="H63" s="278">
        <v>5725643.9100000001</v>
      </c>
      <c r="I63" s="278">
        <v>6355545.9500000002</v>
      </c>
      <c r="J63" s="278">
        <v>6977118.4000000004</v>
      </c>
      <c r="K63" s="277" t="s">
        <v>2</v>
      </c>
    </row>
    <row r="64" spans="2:11" x14ac:dyDescent="0.25">
      <c r="B64" s="275" t="s">
        <v>2</v>
      </c>
      <c r="C64" s="386" t="s">
        <v>1193</v>
      </c>
      <c r="D64" s="333"/>
      <c r="E64" s="333"/>
      <c r="F64" s="27" t="s">
        <v>704</v>
      </c>
      <c r="G64" s="27" t="s">
        <v>705</v>
      </c>
      <c r="H64" s="278">
        <v>273428.75</v>
      </c>
      <c r="I64" s="278">
        <v>151316.65</v>
      </c>
      <c r="J64" s="278">
        <v>199680.39</v>
      </c>
      <c r="K64" s="277" t="s">
        <v>2</v>
      </c>
    </row>
    <row r="65" spans="2:11" x14ac:dyDescent="0.25">
      <c r="B65" s="275" t="s">
        <v>2</v>
      </c>
      <c r="C65" s="386" t="s">
        <v>1193</v>
      </c>
      <c r="D65" s="333"/>
      <c r="E65" s="333"/>
      <c r="F65" s="27" t="s">
        <v>704</v>
      </c>
      <c r="G65" s="27" t="s">
        <v>706</v>
      </c>
      <c r="H65" s="278">
        <v>295111.28999999998</v>
      </c>
      <c r="I65" s="278">
        <v>42086.81</v>
      </c>
      <c r="J65" s="278">
        <v>300662.55</v>
      </c>
      <c r="K65" s="277" t="s">
        <v>2</v>
      </c>
    </row>
    <row r="66" spans="2:11" x14ac:dyDescent="0.25">
      <c r="B66" s="275" t="s">
        <v>2</v>
      </c>
      <c r="C66" s="386" t="s">
        <v>1193</v>
      </c>
      <c r="D66" s="333"/>
      <c r="E66" s="333"/>
      <c r="F66" s="27" t="s">
        <v>703</v>
      </c>
      <c r="G66" s="27" t="s">
        <v>705</v>
      </c>
      <c r="H66" s="278">
        <v>73994536.150000006</v>
      </c>
      <c r="I66" s="278">
        <v>73050384.099999994</v>
      </c>
      <c r="J66" s="278">
        <v>85606893.209999993</v>
      </c>
      <c r="K66" s="277" t="s">
        <v>2</v>
      </c>
    </row>
    <row r="67" spans="2:11" x14ac:dyDescent="0.25">
      <c r="B67" s="275" t="s">
        <v>2</v>
      </c>
      <c r="C67" s="386" t="s">
        <v>1193</v>
      </c>
      <c r="D67" s="333"/>
      <c r="E67" s="333"/>
      <c r="F67" s="27" t="s">
        <v>703</v>
      </c>
      <c r="G67" s="27" t="s">
        <v>706</v>
      </c>
      <c r="H67" s="278">
        <v>46005858.380000003</v>
      </c>
      <c r="I67" s="278">
        <v>50105365.149999999</v>
      </c>
      <c r="J67" s="278">
        <v>55299149.840000004</v>
      </c>
      <c r="K67" s="277" t="s">
        <v>2</v>
      </c>
    </row>
    <row r="68" spans="2:11" x14ac:dyDescent="0.25">
      <c r="B68" s="275" t="s">
        <v>2</v>
      </c>
      <c r="C68" s="522" t="s">
        <v>1195</v>
      </c>
      <c r="D68" s="333"/>
      <c r="E68" s="333"/>
      <c r="F68" s="180" t="s">
        <v>115</v>
      </c>
      <c r="G68" s="180" t="s">
        <v>2</v>
      </c>
      <c r="H68" s="279">
        <v>126954033.81999999</v>
      </c>
      <c r="I68" s="279">
        <v>130625877.29000001</v>
      </c>
      <c r="J68" s="279">
        <v>149205621.66</v>
      </c>
      <c r="K68" s="277" t="s">
        <v>2</v>
      </c>
    </row>
    <row r="69" spans="2:11" x14ac:dyDescent="0.25">
      <c r="B69" s="275" t="s">
        <v>2</v>
      </c>
      <c r="C69" s="522" t="s">
        <v>2</v>
      </c>
      <c r="D69" s="333"/>
      <c r="E69" s="333"/>
      <c r="F69" s="180" t="s">
        <v>2</v>
      </c>
      <c r="G69" s="180" t="s">
        <v>2</v>
      </c>
      <c r="H69" s="276" t="s">
        <v>2</v>
      </c>
      <c r="I69" s="276" t="s">
        <v>2</v>
      </c>
      <c r="J69" s="276" t="s">
        <v>2</v>
      </c>
      <c r="K69" s="277" t="s">
        <v>2</v>
      </c>
    </row>
    <row r="70" spans="2:11" x14ac:dyDescent="0.25">
      <c r="B70" s="275" t="s">
        <v>2</v>
      </c>
      <c r="C70" s="642" t="s">
        <v>1192</v>
      </c>
      <c r="D70" s="333"/>
      <c r="E70" s="333"/>
      <c r="F70" s="180" t="s">
        <v>2</v>
      </c>
      <c r="G70" s="180" t="s">
        <v>2</v>
      </c>
      <c r="H70" s="276" t="s">
        <v>2</v>
      </c>
      <c r="I70" s="276" t="s">
        <v>2</v>
      </c>
      <c r="J70" s="276" t="s">
        <v>2</v>
      </c>
      <c r="K70" s="277" t="s">
        <v>2</v>
      </c>
    </row>
    <row r="71" spans="2:11" x14ac:dyDescent="0.25">
      <c r="B71" s="275" t="s">
        <v>2</v>
      </c>
      <c r="C71" s="386" t="s">
        <v>1196</v>
      </c>
      <c r="D71" s="333"/>
      <c r="E71" s="333"/>
      <c r="F71" s="27" t="s">
        <v>1194</v>
      </c>
      <c r="G71" s="27" t="s">
        <v>705</v>
      </c>
      <c r="H71" s="278">
        <v>6189.76</v>
      </c>
      <c r="I71" s="278">
        <v>0</v>
      </c>
      <c r="J71" s="278">
        <v>0</v>
      </c>
      <c r="K71" s="277" t="s">
        <v>2</v>
      </c>
    </row>
    <row r="72" spans="2:11" x14ac:dyDescent="0.25">
      <c r="B72" s="275" t="s">
        <v>2</v>
      </c>
      <c r="C72" s="386" t="s">
        <v>1196</v>
      </c>
      <c r="D72" s="333"/>
      <c r="E72" s="333"/>
      <c r="F72" s="27" t="s">
        <v>1194</v>
      </c>
      <c r="G72" s="27" t="s">
        <v>706</v>
      </c>
      <c r="H72" s="278">
        <v>61624.61</v>
      </c>
      <c r="I72" s="278">
        <v>55706.29</v>
      </c>
      <c r="J72" s="278">
        <v>117997.93</v>
      </c>
      <c r="K72" s="277" t="s">
        <v>2</v>
      </c>
    </row>
    <row r="73" spans="2:11" x14ac:dyDescent="0.25">
      <c r="B73" s="275" t="s">
        <v>2</v>
      </c>
      <c r="C73" s="386" t="s">
        <v>1196</v>
      </c>
      <c r="D73" s="333"/>
      <c r="E73" s="333"/>
      <c r="F73" s="27" t="s">
        <v>704</v>
      </c>
      <c r="G73" s="27" t="s">
        <v>705</v>
      </c>
      <c r="H73" s="278">
        <v>0</v>
      </c>
      <c r="I73" s="278">
        <v>0</v>
      </c>
      <c r="J73" s="278">
        <v>0</v>
      </c>
      <c r="K73" s="277" t="s">
        <v>2</v>
      </c>
    </row>
    <row r="74" spans="2:11" x14ac:dyDescent="0.25">
      <c r="B74" s="275" t="s">
        <v>2</v>
      </c>
      <c r="C74" s="386" t="s">
        <v>1196</v>
      </c>
      <c r="D74" s="333"/>
      <c r="E74" s="333"/>
      <c r="F74" s="27" t="s">
        <v>704</v>
      </c>
      <c r="G74" s="27" t="s">
        <v>706</v>
      </c>
      <c r="H74" s="278">
        <v>0</v>
      </c>
      <c r="I74" s="278">
        <v>0</v>
      </c>
      <c r="J74" s="278">
        <v>0</v>
      </c>
      <c r="K74" s="277" t="s">
        <v>2</v>
      </c>
    </row>
    <row r="75" spans="2:11" x14ac:dyDescent="0.25">
      <c r="B75" s="275" t="s">
        <v>2</v>
      </c>
      <c r="C75" s="386" t="s">
        <v>1196</v>
      </c>
      <c r="D75" s="333"/>
      <c r="E75" s="333"/>
      <c r="F75" s="27" t="s">
        <v>703</v>
      </c>
      <c r="G75" s="27" t="s">
        <v>705</v>
      </c>
      <c r="H75" s="278">
        <v>30779.34</v>
      </c>
      <c r="I75" s="278">
        <v>62334.63</v>
      </c>
      <c r="J75" s="278">
        <v>198111.94</v>
      </c>
      <c r="K75" s="277" t="s">
        <v>2</v>
      </c>
    </row>
    <row r="76" spans="2:11" x14ac:dyDescent="0.25">
      <c r="B76" s="275" t="s">
        <v>2</v>
      </c>
      <c r="C76" s="386" t="s">
        <v>1196</v>
      </c>
      <c r="D76" s="333"/>
      <c r="E76" s="333"/>
      <c r="F76" s="27" t="s">
        <v>703</v>
      </c>
      <c r="G76" s="27" t="s">
        <v>706</v>
      </c>
      <c r="H76" s="278">
        <v>300399.25</v>
      </c>
      <c r="I76" s="278">
        <v>517315.03</v>
      </c>
      <c r="J76" s="278">
        <v>223199.27</v>
      </c>
      <c r="K76" s="277" t="s">
        <v>2</v>
      </c>
    </row>
    <row r="77" spans="2:11" x14ac:dyDescent="0.25">
      <c r="B77" s="275" t="s">
        <v>2</v>
      </c>
      <c r="C77" s="522" t="s">
        <v>1196</v>
      </c>
      <c r="D77" s="333"/>
      <c r="E77" s="333"/>
      <c r="F77" s="180" t="s">
        <v>115</v>
      </c>
      <c r="G77" s="180" t="s">
        <v>2</v>
      </c>
      <c r="H77" s="279">
        <v>398992.96</v>
      </c>
      <c r="I77" s="279">
        <v>635355.94999999995</v>
      </c>
      <c r="J77" s="279">
        <v>539309.14</v>
      </c>
      <c r="K77" s="277" t="s">
        <v>2</v>
      </c>
    </row>
    <row r="78" spans="2:11" x14ac:dyDescent="0.25">
      <c r="B78" s="275" t="s">
        <v>2</v>
      </c>
      <c r="C78" s="522" t="s">
        <v>2</v>
      </c>
      <c r="D78" s="333"/>
      <c r="E78" s="180" t="s">
        <v>2</v>
      </c>
      <c r="F78" s="180" t="s">
        <v>2</v>
      </c>
      <c r="G78" s="180" t="s">
        <v>2</v>
      </c>
      <c r="H78" s="276" t="s">
        <v>2</v>
      </c>
      <c r="I78" s="276" t="s">
        <v>2</v>
      </c>
      <c r="J78" s="276" t="s">
        <v>2</v>
      </c>
      <c r="K78" s="277" t="s">
        <v>2</v>
      </c>
    </row>
    <row r="79" spans="2:11" x14ac:dyDescent="0.25">
      <c r="B79" s="275" t="s">
        <v>2</v>
      </c>
      <c r="C79" s="639" t="s">
        <v>1197</v>
      </c>
      <c r="D79" s="333"/>
      <c r="E79" s="180" t="s">
        <v>2</v>
      </c>
      <c r="F79" s="280" t="s">
        <v>115</v>
      </c>
      <c r="G79" s="180" t="s">
        <v>2</v>
      </c>
      <c r="H79" s="281">
        <v>155301315.25</v>
      </c>
      <c r="I79" s="281">
        <v>155936671.19999999</v>
      </c>
      <c r="J79" s="281">
        <v>156475980.34</v>
      </c>
      <c r="K79" s="277" t="s">
        <v>2</v>
      </c>
    </row>
    <row r="80" spans="2:11" x14ac:dyDescent="0.25">
      <c r="B80" s="275" t="s">
        <v>2</v>
      </c>
      <c r="C80" s="522" t="s">
        <v>2</v>
      </c>
      <c r="D80" s="333"/>
      <c r="E80" s="333"/>
      <c r="F80" s="180" t="s">
        <v>2</v>
      </c>
      <c r="G80" s="180" t="s">
        <v>2</v>
      </c>
      <c r="H80" s="276" t="s">
        <v>2</v>
      </c>
      <c r="I80" s="276" t="s">
        <v>2</v>
      </c>
      <c r="J80" s="276" t="s">
        <v>2</v>
      </c>
      <c r="K80" s="277" t="s">
        <v>2</v>
      </c>
    </row>
    <row r="81" spans="2:11" x14ac:dyDescent="0.25">
      <c r="B81" s="275" t="s">
        <v>2</v>
      </c>
      <c r="C81" s="642" t="s">
        <v>1192</v>
      </c>
      <c r="D81" s="333"/>
      <c r="E81" s="333"/>
      <c r="F81" s="180" t="s">
        <v>2</v>
      </c>
      <c r="G81" s="180" t="s">
        <v>2</v>
      </c>
      <c r="H81" s="276" t="s">
        <v>2</v>
      </c>
      <c r="I81" s="276" t="s">
        <v>2</v>
      </c>
      <c r="J81" s="276" t="s">
        <v>2</v>
      </c>
      <c r="K81" s="277" t="s">
        <v>2</v>
      </c>
    </row>
    <row r="82" spans="2:11" x14ac:dyDescent="0.25">
      <c r="B82" s="275" t="s">
        <v>2</v>
      </c>
      <c r="C82" s="386" t="s">
        <v>1198</v>
      </c>
      <c r="D82" s="333"/>
      <c r="E82" s="333"/>
      <c r="F82" s="27" t="s">
        <v>1194</v>
      </c>
      <c r="G82" s="27" t="s">
        <v>705</v>
      </c>
      <c r="H82" s="278">
        <v>0</v>
      </c>
      <c r="I82" s="278">
        <v>0</v>
      </c>
      <c r="J82" s="278">
        <v>0</v>
      </c>
      <c r="K82" s="277" t="s">
        <v>2</v>
      </c>
    </row>
    <row r="83" spans="2:11" x14ac:dyDescent="0.25">
      <c r="B83" s="275" t="s">
        <v>2</v>
      </c>
      <c r="C83" s="386" t="s">
        <v>1198</v>
      </c>
      <c r="D83" s="333"/>
      <c r="E83" s="333"/>
      <c r="F83" s="27" t="s">
        <v>1194</v>
      </c>
      <c r="G83" s="27" t="s">
        <v>706</v>
      </c>
      <c r="H83" s="278">
        <v>13194.01</v>
      </c>
      <c r="I83" s="278">
        <v>86186.83</v>
      </c>
      <c r="J83" s="278">
        <v>70661.460000000006</v>
      </c>
      <c r="K83" s="277" t="s">
        <v>2</v>
      </c>
    </row>
    <row r="84" spans="2:11" x14ac:dyDescent="0.25">
      <c r="B84" s="275" t="s">
        <v>2</v>
      </c>
      <c r="C84" s="386" t="s">
        <v>1198</v>
      </c>
      <c r="D84" s="333"/>
      <c r="E84" s="333"/>
      <c r="F84" s="27" t="s">
        <v>704</v>
      </c>
      <c r="G84" s="27" t="s">
        <v>705</v>
      </c>
      <c r="H84" s="278">
        <v>0</v>
      </c>
      <c r="I84" s="278">
        <v>0</v>
      </c>
      <c r="J84" s="278">
        <v>0</v>
      </c>
      <c r="K84" s="277" t="s">
        <v>2</v>
      </c>
    </row>
    <row r="85" spans="2:11" x14ac:dyDescent="0.25">
      <c r="B85" s="275" t="s">
        <v>2</v>
      </c>
      <c r="C85" s="386" t="s">
        <v>1198</v>
      </c>
      <c r="D85" s="333"/>
      <c r="E85" s="333"/>
      <c r="F85" s="27" t="s">
        <v>704</v>
      </c>
      <c r="G85" s="27" t="s">
        <v>706</v>
      </c>
      <c r="H85" s="278">
        <v>0</v>
      </c>
      <c r="I85" s="278">
        <v>0</v>
      </c>
      <c r="J85" s="278">
        <v>0</v>
      </c>
      <c r="K85" s="277" t="s">
        <v>2</v>
      </c>
    </row>
    <row r="86" spans="2:11" x14ac:dyDescent="0.25">
      <c r="B86" s="275" t="s">
        <v>2</v>
      </c>
      <c r="C86" s="386" t="s">
        <v>1198</v>
      </c>
      <c r="D86" s="333"/>
      <c r="E86" s="333"/>
      <c r="F86" s="27" t="s">
        <v>703</v>
      </c>
      <c r="G86" s="27" t="s">
        <v>705</v>
      </c>
      <c r="H86" s="278">
        <v>151455.79999999999</v>
      </c>
      <c r="I86" s="278">
        <v>197533.87</v>
      </c>
      <c r="J86" s="278">
        <v>362384</v>
      </c>
      <c r="K86" s="277" t="s">
        <v>2</v>
      </c>
    </row>
    <row r="87" spans="2:11" x14ac:dyDescent="0.25">
      <c r="B87" s="275" t="s">
        <v>2</v>
      </c>
      <c r="C87" s="386" t="s">
        <v>1198</v>
      </c>
      <c r="D87" s="333"/>
      <c r="E87" s="333"/>
      <c r="F87" s="27" t="s">
        <v>703</v>
      </c>
      <c r="G87" s="27" t="s">
        <v>706</v>
      </c>
      <c r="H87" s="278">
        <v>173621.12</v>
      </c>
      <c r="I87" s="278">
        <v>211678.31</v>
      </c>
      <c r="J87" s="278">
        <v>148681.65</v>
      </c>
      <c r="K87" s="277" t="s">
        <v>2</v>
      </c>
    </row>
    <row r="88" spans="2:11" x14ac:dyDescent="0.25">
      <c r="B88" s="275" t="s">
        <v>2</v>
      </c>
      <c r="C88" s="522" t="s">
        <v>1198</v>
      </c>
      <c r="D88" s="333"/>
      <c r="E88" s="333"/>
      <c r="F88" s="180" t="s">
        <v>115</v>
      </c>
      <c r="G88" s="180" t="s">
        <v>2</v>
      </c>
      <c r="H88" s="279">
        <v>338270.93</v>
      </c>
      <c r="I88" s="279">
        <v>495399.01</v>
      </c>
      <c r="J88" s="279">
        <v>581727.11</v>
      </c>
      <c r="K88" s="277" t="s">
        <v>2</v>
      </c>
    </row>
    <row r="89" spans="2:11" x14ac:dyDescent="0.25">
      <c r="B89" s="275" t="s">
        <v>2</v>
      </c>
      <c r="C89" s="522" t="s">
        <v>2</v>
      </c>
      <c r="D89" s="333"/>
      <c r="E89" s="180" t="s">
        <v>2</v>
      </c>
      <c r="F89" s="180" t="s">
        <v>2</v>
      </c>
      <c r="G89" s="180" t="s">
        <v>2</v>
      </c>
      <c r="H89" s="276" t="s">
        <v>2</v>
      </c>
      <c r="I89" s="276" t="s">
        <v>2</v>
      </c>
      <c r="J89" s="276" t="s">
        <v>2</v>
      </c>
      <c r="K89" s="277" t="s">
        <v>2</v>
      </c>
    </row>
    <row r="90" spans="2:11" x14ac:dyDescent="0.25">
      <c r="B90" s="275" t="s">
        <v>2</v>
      </c>
      <c r="C90" s="639" t="s">
        <v>1199</v>
      </c>
      <c r="D90" s="333"/>
      <c r="E90" s="180" t="s">
        <v>2</v>
      </c>
      <c r="F90" s="280" t="s">
        <v>115</v>
      </c>
      <c r="G90" s="180" t="s">
        <v>2</v>
      </c>
      <c r="H90" s="281">
        <v>950700807.69000006</v>
      </c>
      <c r="I90" s="281">
        <v>951196206.70000005</v>
      </c>
      <c r="J90" s="281">
        <v>951777933.80999994</v>
      </c>
      <c r="K90" s="277" t="s">
        <v>2</v>
      </c>
    </row>
    <row r="91" spans="2:11" x14ac:dyDescent="0.25">
      <c r="B91" s="282" t="s">
        <v>2</v>
      </c>
      <c r="C91" s="338" t="s">
        <v>2</v>
      </c>
      <c r="D91" s="333"/>
      <c r="E91" s="2" t="s">
        <v>2</v>
      </c>
      <c r="F91" s="180" t="s">
        <v>2</v>
      </c>
      <c r="G91" s="180" t="s">
        <v>2</v>
      </c>
      <c r="H91" s="17" t="s">
        <v>2</v>
      </c>
      <c r="I91" s="17" t="s">
        <v>2</v>
      </c>
      <c r="J91" s="17" t="s">
        <v>2</v>
      </c>
      <c r="K91" s="283" t="s">
        <v>2</v>
      </c>
    </row>
    <row r="92" spans="2:11" x14ac:dyDescent="0.25">
      <c r="B92" s="282" t="s">
        <v>2</v>
      </c>
      <c r="C92" s="338" t="s">
        <v>1200</v>
      </c>
      <c r="D92" s="333"/>
      <c r="E92" s="333"/>
      <c r="F92" s="180" t="s">
        <v>2</v>
      </c>
      <c r="G92" s="180" t="s">
        <v>2</v>
      </c>
      <c r="H92" s="44">
        <v>737263.89</v>
      </c>
      <c r="I92" s="44">
        <v>1130754.96</v>
      </c>
      <c r="J92" s="44">
        <v>1121036.25</v>
      </c>
      <c r="K92" s="283" t="s">
        <v>2</v>
      </c>
    </row>
    <row r="93" spans="2:11" x14ac:dyDescent="0.25">
      <c r="B93" s="282" t="s">
        <v>2</v>
      </c>
      <c r="C93" s="338" t="s">
        <v>1201</v>
      </c>
      <c r="D93" s="333"/>
      <c r="E93" s="333"/>
      <c r="F93" s="180" t="s">
        <v>2</v>
      </c>
      <c r="G93" s="180" t="s">
        <v>2</v>
      </c>
      <c r="H93" s="44">
        <v>404729.9</v>
      </c>
      <c r="I93" s="44">
        <v>785828.08</v>
      </c>
      <c r="J93" s="44">
        <v>692829.93</v>
      </c>
      <c r="K93" s="283" t="s">
        <v>2</v>
      </c>
    </row>
    <row r="94" spans="2:11" x14ac:dyDescent="0.25">
      <c r="B94" s="284" t="s">
        <v>2</v>
      </c>
      <c r="C94" s="640" t="s">
        <v>2</v>
      </c>
      <c r="D94" s="641"/>
      <c r="E94" s="285" t="s">
        <v>2</v>
      </c>
      <c r="F94" s="286" t="s">
        <v>2</v>
      </c>
      <c r="G94" s="286" t="s">
        <v>2</v>
      </c>
      <c r="H94" s="287" t="s">
        <v>2</v>
      </c>
      <c r="I94" s="287" t="s">
        <v>2</v>
      </c>
      <c r="J94" s="287" t="s">
        <v>2</v>
      </c>
      <c r="K94" s="288" t="s">
        <v>2</v>
      </c>
    </row>
    <row r="95" spans="2:11" x14ac:dyDescent="0.25">
      <c r="B95" s="241" t="s">
        <v>2</v>
      </c>
      <c r="C95" s="338" t="s">
        <v>2</v>
      </c>
      <c r="D95" s="333"/>
      <c r="E95" s="2" t="s">
        <v>2</v>
      </c>
      <c r="F95" s="180" t="s">
        <v>2</v>
      </c>
      <c r="G95" s="180" t="s">
        <v>2</v>
      </c>
      <c r="H95" s="17" t="s">
        <v>2</v>
      </c>
      <c r="I95" s="17" t="s">
        <v>2</v>
      </c>
      <c r="J95" s="17" t="s">
        <v>2</v>
      </c>
      <c r="K95" s="181" t="s">
        <v>2</v>
      </c>
    </row>
    <row r="96" spans="2:11" ht="0" hidden="1" customHeight="1" x14ac:dyDescent="0.25"/>
    <row r="97" spans="2:11" ht="2.1" customHeight="1" x14ac:dyDescent="0.25"/>
    <row r="98" spans="2:11" x14ac:dyDescent="0.25">
      <c r="B98" s="289" t="s">
        <v>2</v>
      </c>
      <c r="C98" s="636" t="s">
        <v>1202</v>
      </c>
      <c r="D98" s="637"/>
      <c r="E98" s="638"/>
      <c r="F98" s="290" t="s">
        <v>2</v>
      </c>
      <c r="G98" s="290" t="s">
        <v>2</v>
      </c>
      <c r="H98" s="290" t="s">
        <v>2</v>
      </c>
      <c r="I98" s="290" t="s">
        <v>2</v>
      </c>
      <c r="J98" s="290" t="s">
        <v>1203</v>
      </c>
      <c r="K98" s="291" t="s">
        <v>2</v>
      </c>
    </row>
    <row r="99" spans="2:11" x14ac:dyDescent="0.25">
      <c r="B99" s="292" t="s">
        <v>2</v>
      </c>
      <c r="C99" s="531" t="s">
        <v>2</v>
      </c>
      <c r="D99" s="378"/>
      <c r="E99" s="374"/>
      <c r="F99" s="293" t="s">
        <v>2</v>
      </c>
      <c r="G99" s="293" t="s">
        <v>2</v>
      </c>
      <c r="H99" s="293" t="s">
        <v>2</v>
      </c>
      <c r="I99" s="293" t="s">
        <v>1204</v>
      </c>
      <c r="J99" s="294">
        <v>45107</v>
      </c>
      <c r="K99" s="295" t="s">
        <v>2</v>
      </c>
    </row>
    <row r="100" spans="2:11" x14ac:dyDescent="0.25">
      <c r="B100" s="292" t="s">
        <v>2</v>
      </c>
      <c r="C100" s="531" t="s">
        <v>1205</v>
      </c>
      <c r="D100" s="378"/>
      <c r="E100" s="378"/>
      <c r="F100" s="374"/>
      <c r="G100" s="293" t="s">
        <v>2</v>
      </c>
      <c r="H100" s="293" t="s">
        <v>2</v>
      </c>
      <c r="I100" s="296">
        <v>0.55000000000000004</v>
      </c>
      <c r="J100" s="297">
        <v>0.439199896059974</v>
      </c>
      <c r="K100" s="298" t="s">
        <v>2</v>
      </c>
    </row>
    <row r="101" spans="2:11" x14ac:dyDescent="0.25">
      <c r="B101" s="299" t="s">
        <v>2</v>
      </c>
      <c r="C101" s="531" t="s">
        <v>1206</v>
      </c>
      <c r="D101" s="378"/>
      <c r="E101" s="378"/>
      <c r="F101" s="374"/>
      <c r="G101" s="293" t="s">
        <v>2</v>
      </c>
      <c r="H101" s="293" t="s">
        <v>2</v>
      </c>
      <c r="I101" s="296">
        <v>0.5</v>
      </c>
      <c r="J101" s="297">
        <v>0.36551799821316228</v>
      </c>
      <c r="K101" s="298" t="s">
        <v>2</v>
      </c>
    </row>
    <row r="102" spans="2:11" ht="18" customHeight="1" x14ac:dyDescent="0.25">
      <c r="B102" s="299" t="s">
        <v>2</v>
      </c>
      <c r="C102" s="531" t="s">
        <v>1207</v>
      </c>
      <c r="D102" s="378"/>
      <c r="E102" s="378"/>
      <c r="F102" s="378"/>
      <c r="G102" s="378"/>
      <c r="H102" s="374"/>
      <c r="I102" s="296">
        <v>0.1</v>
      </c>
      <c r="J102" s="297">
        <v>3.1231222758113495E-2</v>
      </c>
      <c r="K102" s="298" t="s">
        <v>2</v>
      </c>
    </row>
    <row r="103" spans="2:11" x14ac:dyDescent="0.25">
      <c r="B103" s="299" t="s">
        <v>2</v>
      </c>
      <c r="C103" s="531" t="s">
        <v>891</v>
      </c>
      <c r="D103" s="378"/>
      <c r="E103" s="378"/>
      <c r="F103" s="374"/>
      <c r="G103" s="293" t="s">
        <v>2</v>
      </c>
      <c r="H103" s="293" t="s">
        <v>2</v>
      </c>
      <c r="I103" s="300">
        <v>12957412.5</v>
      </c>
      <c r="J103" s="300">
        <v>2397479.63</v>
      </c>
      <c r="K103" s="298" t="s">
        <v>2</v>
      </c>
    </row>
    <row r="104" spans="2:11" x14ac:dyDescent="0.25">
      <c r="B104" s="301" t="s">
        <v>2</v>
      </c>
      <c r="C104" s="630" t="s">
        <v>2</v>
      </c>
      <c r="D104" s="631"/>
      <c r="E104" s="632"/>
      <c r="F104" s="302" t="s">
        <v>2</v>
      </c>
      <c r="G104" s="302" t="s">
        <v>2</v>
      </c>
      <c r="H104" s="302" t="s">
        <v>2</v>
      </c>
      <c r="I104" s="302" t="s">
        <v>2</v>
      </c>
      <c r="J104" s="302" t="s">
        <v>2</v>
      </c>
      <c r="K104" s="303" t="s">
        <v>2</v>
      </c>
    </row>
    <row r="105" spans="2:11" x14ac:dyDescent="0.25">
      <c r="B105" s="304" t="s">
        <v>2</v>
      </c>
      <c r="C105" s="633" t="s">
        <v>2</v>
      </c>
      <c r="D105" s="634"/>
      <c r="E105" s="635"/>
      <c r="F105" s="305" t="s">
        <v>2</v>
      </c>
      <c r="G105" s="305" t="s">
        <v>2</v>
      </c>
      <c r="H105" s="305" t="s">
        <v>2</v>
      </c>
      <c r="I105" s="305" t="s">
        <v>2</v>
      </c>
      <c r="J105" s="305" t="s">
        <v>2</v>
      </c>
      <c r="K105" s="306" t="s">
        <v>2</v>
      </c>
    </row>
    <row r="106" spans="2:11" ht="0" hidden="1" customHeight="1" x14ac:dyDescent="0.25"/>
    <row r="107" spans="2:11" ht="1.7" customHeight="1" x14ac:dyDescent="0.25"/>
    <row r="108" spans="2:11" x14ac:dyDescent="0.25">
      <c r="B108" s="289" t="s">
        <v>2</v>
      </c>
      <c r="C108" s="636" t="s">
        <v>1208</v>
      </c>
      <c r="D108" s="637"/>
      <c r="E108" s="638"/>
      <c r="F108" s="290" t="s">
        <v>2</v>
      </c>
      <c r="G108" s="290" t="s">
        <v>2</v>
      </c>
      <c r="H108" s="290" t="s">
        <v>2</v>
      </c>
      <c r="I108" s="290" t="s">
        <v>2</v>
      </c>
      <c r="J108" s="290" t="s">
        <v>2</v>
      </c>
      <c r="K108" s="291" t="s">
        <v>2</v>
      </c>
    </row>
    <row r="109" spans="2:11" x14ac:dyDescent="0.25">
      <c r="B109" s="292" t="s">
        <v>2</v>
      </c>
      <c r="C109" s="531" t="s">
        <v>2</v>
      </c>
      <c r="D109" s="378"/>
      <c r="E109" s="374"/>
      <c r="F109" s="293" t="s">
        <v>2</v>
      </c>
      <c r="G109" s="293" t="s">
        <v>2</v>
      </c>
      <c r="H109" s="293" t="s">
        <v>2</v>
      </c>
      <c r="I109" s="293" t="s">
        <v>2</v>
      </c>
      <c r="J109" s="293" t="s">
        <v>2</v>
      </c>
      <c r="K109" s="295" t="s">
        <v>2</v>
      </c>
    </row>
    <row r="110" spans="2:11" x14ac:dyDescent="0.25">
      <c r="B110" s="292" t="s">
        <v>2</v>
      </c>
      <c r="C110" s="531" t="s">
        <v>1209</v>
      </c>
      <c r="D110" s="378"/>
      <c r="E110" s="378"/>
      <c r="F110" s="378"/>
      <c r="G110" s="378"/>
      <c r="H110" s="378"/>
      <c r="I110" s="378"/>
      <c r="J110" s="374"/>
      <c r="K110" s="298" t="s">
        <v>2</v>
      </c>
    </row>
    <row r="111" spans="2:11" x14ac:dyDescent="0.25">
      <c r="B111" s="301" t="s">
        <v>2</v>
      </c>
      <c r="C111" s="630" t="s">
        <v>2</v>
      </c>
      <c r="D111" s="631"/>
      <c r="E111" s="632"/>
      <c r="F111" s="302" t="s">
        <v>2</v>
      </c>
      <c r="G111" s="302" t="s">
        <v>2</v>
      </c>
      <c r="H111" s="302" t="s">
        <v>2</v>
      </c>
      <c r="I111" s="302" t="s">
        <v>2</v>
      </c>
      <c r="J111" s="302" t="s">
        <v>2</v>
      </c>
      <c r="K111" s="303" t="s">
        <v>2</v>
      </c>
    </row>
    <row r="112" spans="2:11" x14ac:dyDescent="0.25">
      <c r="B112" s="304" t="s">
        <v>2</v>
      </c>
      <c r="C112" s="633" t="s">
        <v>2</v>
      </c>
      <c r="D112" s="634"/>
      <c r="E112" s="635"/>
      <c r="F112" s="305" t="s">
        <v>2</v>
      </c>
      <c r="G112" s="305" t="s">
        <v>2</v>
      </c>
      <c r="H112" s="305" t="s">
        <v>2</v>
      </c>
      <c r="I112" s="305" t="s">
        <v>2</v>
      </c>
      <c r="J112" s="305" t="s">
        <v>2</v>
      </c>
      <c r="K112" s="306" t="s">
        <v>2</v>
      </c>
    </row>
    <row r="113" ht="0" hidden="1" customHeight="1" x14ac:dyDescent="0.25"/>
  </sheetData>
  <sheetProtection sheet="1" objects="1" scenarios="1"/>
  <mergeCells count="109">
    <mergeCell ref="B5:G5"/>
    <mergeCell ref="C6:D6"/>
    <mergeCell ref="C7:D7"/>
    <mergeCell ref="C8:D8"/>
    <mergeCell ref="C9:D9"/>
    <mergeCell ref="A1:C3"/>
    <mergeCell ref="D1:L1"/>
    <mergeCell ref="D2:L2"/>
    <mergeCell ref="D3:L3"/>
    <mergeCell ref="C4:D4"/>
    <mergeCell ref="C15:E15"/>
    <mergeCell ref="C16:E16"/>
    <mergeCell ref="C17:E17"/>
    <mergeCell ref="C18:D18"/>
    <mergeCell ref="C19:E19"/>
    <mergeCell ref="C10:D10"/>
    <mergeCell ref="C11:D11"/>
    <mergeCell ref="C12:D12"/>
    <mergeCell ref="C13:D13"/>
    <mergeCell ref="C14:D14"/>
    <mergeCell ref="C25:D25"/>
    <mergeCell ref="C26:E26"/>
    <mergeCell ref="C27:E27"/>
    <mergeCell ref="C28:D28"/>
    <mergeCell ref="C29:E29"/>
    <mergeCell ref="C20:E20"/>
    <mergeCell ref="C21:D21"/>
    <mergeCell ref="C22:E22"/>
    <mergeCell ref="C23:E23"/>
    <mergeCell ref="C24:E24"/>
    <mergeCell ref="C35:D35"/>
    <mergeCell ref="C36:D36"/>
    <mergeCell ref="C37:D37"/>
    <mergeCell ref="C38:D38"/>
    <mergeCell ref="C39:D39"/>
    <mergeCell ref="C30:E30"/>
    <mergeCell ref="C31:E31"/>
    <mergeCell ref="C32:D32"/>
    <mergeCell ref="C33:E33"/>
    <mergeCell ref="C34:E34"/>
    <mergeCell ref="C45:D45"/>
    <mergeCell ref="C46:D46"/>
    <mergeCell ref="C47:D47"/>
    <mergeCell ref="C48:D48"/>
    <mergeCell ref="C49:E49"/>
    <mergeCell ref="C40:D40"/>
    <mergeCell ref="C41:D41"/>
    <mergeCell ref="C42:E42"/>
    <mergeCell ref="C43:D43"/>
    <mergeCell ref="C44:D44"/>
    <mergeCell ref="C55:D55"/>
    <mergeCell ref="C56:E56"/>
    <mergeCell ref="C57:D57"/>
    <mergeCell ref="C58:D58"/>
    <mergeCell ref="C59:D59"/>
    <mergeCell ref="C50:D50"/>
    <mergeCell ref="C51:E51"/>
    <mergeCell ref="C52:D52"/>
    <mergeCell ref="C53:D53"/>
    <mergeCell ref="C54:D54"/>
    <mergeCell ref="C65:E65"/>
    <mergeCell ref="C66:E66"/>
    <mergeCell ref="C67:E67"/>
    <mergeCell ref="C68:E68"/>
    <mergeCell ref="C69:E69"/>
    <mergeCell ref="C60:E60"/>
    <mergeCell ref="C61:E61"/>
    <mergeCell ref="C62:E62"/>
    <mergeCell ref="C63:E63"/>
    <mergeCell ref="C64:E64"/>
    <mergeCell ref="C75:E75"/>
    <mergeCell ref="C76:E76"/>
    <mergeCell ref="C77:E77"/>
    <mergeCell ref="C78:D78"/>
    <mergeCell ref="C79:D79"/>
    <mergeCell ref="C70:E70"/>
    <mergeCell ref="C71:E71"/>
    <mergeCell ref="C72:E72"/>
    <mergeCell ref="C73:E73"/>
    <mergeCell ref="C74:E74"/>
    <mergeCell ref="C85:E85"/>
    <mergeCell ref="C86:E86"/>
    <mergeCell ref="C87:E87"/>
    <mergeCell ref="C88:E88"/>
    <mergeCell ref="C89:D89"/>
    <mergeCell ref="C80:E80"/>
    <mergeCell ref="C81:E81"/>
    <mergeCell ref="C82:E82"/>
    <mergeCell ref="C83:E83"/>
    <mergeCell ref="C84:E84"/>
    <mergeCell ref="C95:D95"/>
    <mergeCell ref="C98:E98"/>
    <mergeCell ref="C99:E99"/>
    <mergeCell ref="C100:F100"/>
    <mergeCell ref="C101:F101"/>
    <mergeCell ref="C90:D90"/>
    <mergeCell ref="C91:D91"/>
    <mergeCell ref="C92:E92"/>
    <mergeCell ref="C93:E93"/>
    <mergeCell ref="C94:D94"/>
    <mergeCell ref="C109:E109"/>
    <mergeCell ref="C110:J110"/>
    <mergeCell ref="C111:E111"/>
    <mergeCell ref="C112:E112"/>
    <mergeCell ref="C102:H102"/>
    <mergeCell ref="C103:F103"/>
    <mergeCell ref="C104:E104"/>
    <mergeCell ref="C105:E105"/>
    <mergeCell ref="C108:E108"/>
  </mergeCells>
  <pageMargins left="0.25" right="0.25" top="0.25" bottom="0.25" header="0.25" footer="0.25"/>
  <pageSetup scale="46" orientation="portrait" cellComments="atEnd"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25"/>
  <sheetViews>
    <sheetView showGridLines="0" workbookViewId="0">
      <selection activeCell="T18" sqref="T18"/>
    </sheetView>
  </sheetViews>
  <sheetFormatPr baseColWidth="10" defaultColWidth="9.140625" defaultRowHeight="15" x14ac:dyDescent="0.25"/>
  <cols>
    <col min="1" max="1" width="33.5703125" customWidth="1"/>
    <col min="2" max="2" width="3.42578125" customWidth="1"/>
    <col min="3" max="3" width="65.28515625" customWidth="1"/>
    <col min="4" max="4" width="37" customWidth="1"/>
    <col min="5" max="5" width="65.28515625" customWidth="1"/>
  </cols>
  <sheetData>
    <row r="1" spans="1:5" ht="18" customHeight="1" x14ac:dyDescent="0.25">
      <c r="A1" s="333"/>
      <c r="B1" s="339" t="s">
        <v>0</v>
      </c>
      <c r="C1" s="333"/>
      <c r="D1" s="333"/>
      <c r="E1" s="333"/>
    </row>
    <row r="2" spans="1:5" ht="18" customHeight="1" x14ac:dyDescent="0.25">
      <c r="A2" s="333"/>
      <c r="B2" s="339" t="s">
        <v>1</v>
      </c>
      <c r="C2" s="333"/>
      <c r="D2" s="333"/>
      <c r="E2" s="333"/>
    </row>
    <row r="3" spans="1:5" ht="18" customHeight="1" x14ac:dyDescent="0.25">
      <c r="A3" s="333"/>
      <c r="B3" s="339" t="s">
        <v>2</v>
      </c>
      <c r="C3" s="333"/>
      <c r="D3" s="333"/>
      <c r="E3" s="333"/>
    </row>
    <row r="4" spans="1:5" ht="15.75" x14ac:dyDescent="0.25">
      <c r="A4" s="369" t="s">
        <v>2</v>
      </c>
      <c r="B4" s="333"/>
      <c r="C4" s="19" t="s">
        <v>2</v>
      </c>
      <c r="D4" s="18" t="s">
        <v>2</v>
      </c>
      <c r="E4" s="19" t="s">
        <v>2</v>
      </c>
    </row>
    <row r="5" spans="1:5" ht="15.75" x14ac:dyDescent="0.25">
      <c r="A5" s="369" t="s">
        <v>119</v>
      </c>
      <c r="B5" s="333"/>
      <c r="C5" s="20" t="s">
        <v>2</v>
      </c>
      <c r="D5" s="18" t="s">
        <v>2</v>
      </c>
      <c r="E5" s="20" t="s">
        <v>2</v>
      </c>
    </row>
    <row r="6" spans="1:5" x14ac:dyDescent="0.25">
      <c r="A6" s="372" t="s">
        <v>2</v>
      </c>
      <c r="B6" s="333"/>
      <c r="C6" s="20" t="s">
        <v>2</v>
      </c>
      <c r="D6" s="21" t="s">
        <v>2</v>
      </c>
      <c r="E6" s="20" t="s">
        <v>2</v>
      </c>
    </row>
    <row r="7" spans="1:5" ht="100.5" x14ac:dyDescent="0.25">
      <c r="A7" s="371" t="s">
        <v>120</v>
      </c>
      <c r="B7" s="333"/>
      <c r="C7" s="22" t="s">
        <v>121</v>
      </c>
      <c r="D7" s="22" t="s">
        <v>122</v>
      </c>
      <c r="E7" s="22" t="s">
        <v>123</v>
      </c>
    </row>
    <row r="8" spans="1:5" ht="15.75" x14ac:dyDescent="0.25">
      <c r="A8" s="370" t="s">
        <v>2</v>
      </c>
      <c r="B8" s="333"/>
      <c r="C8" s="24" t="s">
        <v>2</v>
      </c>
      <c r="D8" s="23" t="s">
        <v>2</v>
      </c>
      <c r="E8" s="24" t="s">
        <v>2</v>
      </c>
    </row>
    <row r="9" spans="1:5" ht="114.75" x14ac:dyDescent="0.25">
      <c r="A9" s="372" t="s">
        <v>124</v>
      </c>
      <c r="B9" s="333"/>
      <c r="C9" s="21" t="s">
        <v>125</v>
      </c>
      <c r="D9" s="21" t="s">
        <v>126</v>
      </c>
      <c r="E9" s="21" t="s">
        <v>127</v>
      </c>
    </row>
    <row r="10" spans="1:5" ht="15.75" x14ac:dyDescent="0.25">
      <c r="A10" s="369" t="s">
        <v>2</v>
      </c>
      <c r="B10" s="333"/>
      <c r="C10" s="19" t="s">
        <v>2</v>
      </c>
      <c r="D10" s="18" t="s">
        <v>2</v>
      </c>
      <c r="E10" s="19" t="s">
        <v>2</v>
      </c>
    </row>
    <row r="11" spans="1:5" ht="100.5" x14ac:dyDescent="0.25">
      <c r="A11" s="371" t="s">
        <v>128</v>
      </c>
      <c r="B11" s="333"/>
      <c r="C11" s="22" t="s">
        <v>125</v>
      </c>
      <c r="D11" s="22" t="s">
        <v>129</v>
      </c>
      <c r="E11" s="22" t="s">
        <v>130</v>
      </c>
    </row>
    <row r="12" spans="1:5" ht="15.75" x14ac:dyDescent="0.25">
      <c r="A12" s="370" t="s">
        <v>2</v>
      </c>
      <c r="B12" s="333"/>
      <c r="C12" s="24" t="s">
        <v>2</v>
      </c>
      <c r="D12" s="23" t="s">
        <v>2</v>
      </c>
      <c r="E12" s="24" t="s">
        <v>2</v>
      </c>
    </row>
    <row r="13" spans="1:5" ht="114.75" x14ac:dyDescent="0.25">
      <c r="A13" s="372" t="s">
        <v>131</v>
      </c>
      <c r="B13" s="333"/>
      <c r="C13" s="21" t="s">
        <v>132</v>
      </c>
      <c r="D13" s="21" t="s">
        <v>133</v>
      </c>
      <c r="E13" s="21" t="s">
        <v>134</v>
      </c>
    </row>
    <row r="14" spans="1:5" ht="15.75" x14ac:dyDescent="0.25">
      <c r="A14" s="369" t="s">
        <v>2</v>
      </c>
      <c r="B14" s="333"/>
      <c r="C14" s="19" t="s">
        <v>2</v>
      </c>
      <c r="D14" s="18" t="s">
        <v>2</v>
      </c>
      <c r="E14" s="19" t="s">
        <v>2</v>
      </c>
    </row>
    <row r="15" spans="1:5" ht="100.5" x14ac:dyDescent="0.25">
      <c r="A15" s="372"/>
      <c r="B15" s="333"/>
      <c r="C15" s="21" t="s">
        <v>2</v>
      </c>
      <c r="D15" s="21" t="s">
        <v>2</v>
      </c>
      <c r="E15" s="21" t="s">
        <v>135</v>
      </c>
    </row>
    <row r="16" spans="1:5" ht="15.75" x14ac:dyDescent="0.25">
      <c r="A16" s="369" t="s">
        <v>2</v>
      </c>
      <c r="B16" s="333"/>
      <c r="C16" s="19" t="s">
        <v>2</v>
      </c>
      <c r="D16" s="18" t="s">
        <v>2</v>
      </c>
      <c r="E16" s="19" t="s">
        <v>2</v>
      </c>
    </row>
    <row r="17" spans="1:5" ht="86.25" x14ac:dyDescent="0.25">
      <c r="A17" s="371" t="s">
        <v>136</v>
      </c>
      <c r="B17" s="333"/>
      <c r="C17" s="22" t="s">
        <v>137</v>
      </c>
      <c r="D17" s="22" t="s">
        <v>138</v>
      </c>
      <c r="E17" s="22" t="s">
        <v>1210</v>
      </c>
    </row>
    <row r="18" spans="1:5" ht="15.75" x14ac:dyDescent="0.25">
      <c r="A18" s="370" t="s">
        <v>2</v>
      </c>
      <c r="B18" s="333"/>
      <c r="C18" s="24" t="s">
        <v>2</v>
      </c>
      <c r="D18" s="23" t="s">
        <v>2</v>
      </c>
      <c r="E18" s="24" t="s">
        <v>2</v>
      </c>
    </row>
    <row r="19" spans="1:5" ht="100.5" x14ac:dyDescent="0.25">
      <c r="A19" s="371" t="s">
        <v>2</v>
      </c>
      <c r="B19" s="333"/>
      <c r="C19" s="22" t="s">
        <v>139</v>
      </c>
      <c r="D19" s="22" t="s">
        <v>2</v>
      </c>
      <c r="E19" s="22" t="s">
        <v>1211</v>
      </c>
    </row>
    <row r="20" spans="1:5" ht="15.75" x14ac:dyDescent="0.25">
      <c r="A20" s="370" t="s">
        <v>2</v>
      </c>
      <c r="B20" s="333"/>
      <c r="C20" s="24" t="s">
        <v>2</v>
      </c>
      <c r="D20" s="23" t="s">
        <v>2</v>
      </c>
      <c r="E20" s="24" t="s">
        <v>2</v>
      </c>
    </row>
    <row r="21" spans="1:5" ht="86.25" x14ac:dyDescent="0.25">
      <c r="A21" s="371" t="s">
        <v>2</v>
      </c>
      <c r="B21" s="333"/>
      <c r="C21" s="22" t="s">
        <v>140</v>
      </c>
      <c r="D21" s="22" t="s">
        <v>2</v>
      </c>
      <c r="E21" s="22" t="s">
        <v>141</v>
      </c>
    </row>
    <row r="22" spans="1:5" ht="15.75" x14ac:dyDescent="0.25">
      <c r="A22" s="370" t="s">
        <v>2</v>
      </c>
      <c r="B22" s="333"/>
      <c r="C22" s="24" t="s">
        <v>2</v>
      </c>
      <c r="D22" s="23" t="s">
        <v>2</v>
      </c>
      <c r="E22" s="24" t="s">
        <v>2</v>
      </c>
    </row>
    <row r="23" spans="1:5" ht="86.25" x14ac:dyDescent="0.25">
      <c r="A23" s="371" t="s">
        <v>2</v>
      </c>
      <c r="B23" s="333"/>
      <c r="C23" s="22" t="s">
        <v>142</v>
      </c>
      <c r="D23" s="22"/>
      <c r="E23" s="25" t="s">
        <v>2</v>
      </c>
    </row>
    <row r="24" spans="1:5" ht="15.75" x14ac:dyDescent="0.25">
      <c r="A24" s="370" t="s">
        <v>2</v>
      </c>
      <c r="B24" s="333"/>
      <c r="C24" s="24" t="s">
        <v>2</v>
      </c>
      <c r="D24" s="23" t="s">
        <v>2</v>
      </c>
      <c r="E24" s="24" t="s">
        <v>2</v>
      </c>
    </row>
    <row r="25" spans="1:5" ht="15.75" x14ac:dyDescent="0.25">
      <c r="A25" s="369" t="s">
        <v>2</v>
      </c>
      <c r="B25" s="333"/>
      <c r="C25" s="19" t="s">
        <v>2</v>
      </c>
      <c r="D25" s="18" t="s">
        <v>2</v>
      </c>
      <c r="E25" s="19" t="s">
        <v>2</v>
      </c>
    </row>
  </sheetData>
  <sheetProtection sheet="1" objects="1" scenarios="1"/>
  <mergeCells count="26">
    <mergeCell ref="A1:A3"/>
    <mergeCell ref="B1:E1"/>
    <mergeCell ref="B2:E2"/>
    <mergeCell ref="B3:E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5:B25"/>
    <mergeCell ref="A20:B20"/>
    <mergeCell ref="A21:B21"/>
    <mergeCell ref="A22:B22"/>
    <mergeCell ref="A23:B23"/>
    <mergeCell ref="A24:B24"/>
  </mergeCells>
  <pageMargins left="0.25" right="0.25" top="0.25" bottom="0.25" header="0.25" footer="0.25"/>
  <pageSetup scale="49" orientation="portrait" cellComments="atEnd"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66"/>
  <sheetViews>
    <sheetView showGridLines="0" workbookViewId="0">
      <selection activeCell="T18" sqref="T18"/>
    </sheetView>
  </sheetViews>
  <sheetFormatPr baseColWidth="10" defaultColWidth="9.140625" defaultRowHeight="15" x14ac:dyDescent="0.25"/>
  <cols>
    <col min="1" max="1" width="1.28515625" customWidth="1"/>
    <col min="2" max="2" width="32.28515625" customWidth="1"/>
    <col min="3" max="3" width="9" customWidth="1"/>
    <col min="4" max="4" width="17.7109375" customWidth="1"/>
    <col min="5" max="5" width="18.28515625" customWidth="1"/>
    <col min="6" max="6" width="20.85546875" customWidth="1"/>
    <col min="7" max="8" width="19.140625" customWidth="1"/>
  </cols>
  <sheetData>
    <row r="1" spans="1:8" ht="18" customHeight="1" x14ac:dyDescent="0.25">
      <c r="A1" s="333"/>
      <c r="B1" s="333"/>
      <c r="C1" s="339" t="s">
        <v>0</v>
      </c>
      <c r="D1" s="333"/>
      <c r="E1" s="333"/>
      <c r="F1" s="333"/>
      <c r="G1" s="333"/>
      <c r="H1" s="333"/>
    </row>
    <row r="2" spans="1:8" ht="18" customHeight="1" x14ac:dyDescent="0.25">
      <c r="A2" s="333"/>
      <c r="B2" s="333"/>
      <c r="C2" s="339" t="s">
        <v>1</v>
      </c>
      <c r="D2" s="333"/>
      <c r="E2" s="333"/>
      <c r="F2" s="333"/>
      <c r="G2" s="333"/>
      <c r="H2" s="333"/>
    </row>
    <row r="3" spans="1:8" ht="18" customHeight="1" x14ac:dyDescent="0.25">
      <c r="A3" s="333"/>
      <c r="B3" s="333"/>
      <c r="C3" s="339" t="s">
        <v>2</v>
      </c>
      <c r="D3" s="333"/>
      <c r="E3" s="333"/>
      <c r="F3" s="333"/>
      <c r="G3" s="333"/>
      <c r="H3" s="333"/>
    </row>
    <row r="4" spans="1:8" x14ac:dyDescent="0.25">
      <c r="A4" s="6" t="s">
        <v>2</v>
      </c>
      <c r="B4" s="334" t="s">
        <v>2</v>
      </c>
      <c r="C4" s="333"/>
      <c r="D4" s="6" t="s">
        <v>2</v>
      </c>
      <c r="E4" s="6" t="s">
        <v>2</v>
      </c>
      <c r="F4" s="6" t="s">
        <v>2</v>
      </c>
      <c r="G4" s="6" t="s">
        <v>2</v>
      </c>
      <c r="H4" s="6" t="s">
        <v>2</v>
      </c>
    </row>
    <row r="5" spans="1:8" x14ac:dyDescent="0.25">
      <c r="A5" s="6" t="s">
        <v>2</v>
      </c>
      <c r="B5" s="340" t="s">
        <v>143</v>
      </c>
      <c r="C5" s="333"/>
      <c r="D5" s="6" t="s">
        <v>2</v>
      </c>
      <c r="E5" s="6" t="s">
        <v>2</v>
      </c>
      <c r="F5" s="6" t="s">
        <v>2</v>
      </c>
      <c r="G5" s="6" t="s">
        <v>2</v>
      </c>
      <c r="H5" s="6" t="s">
        <v>2</v>
      </c>
    </row>
    <row r="6" spans="1:8" x14ac:dyDescent="0.25">
      <c r="A6" s="6" t="s">
        <v>2</v>
      </c>
      <c r="B6" s="334" t="s">
        <v>2</v>
      </c>
      <c r="C6" s="333"/>
      <c r="D6" s="6" t="s">
        <v>2</v>
      </c>
      <c r="E6" s="6" t="s">
        <v>2</v>
      </c>
      <c r="F6" s="6" t="s">
        <v>2</v>
      </c>
      <c r="G6" s="6" t="s">
        <v>2</v>
      </c>
      <c r="H6" s="6" t="s">
        <v>2</v>
      </c>
    </row>
    <row r="7" spans="1:8" x14ac:dyDescent="0.25">
      <c r="A7" s="6" t="s">
        <v>2</v>
      </c>
      <c r="B7" s="383" t="s">
        <v>144</v>
      </c>
      <c r="C7" s="333"/>
      <c r="D7" s="6" t="s">
        <v>2</v>
      </c>
      <c r="E7" s="6" t="s">
        <v>2</v>
      </c>
      <c r="F7" s="6" t="s">
        <v>2</v>
      </c>
      <c r="G7" s="6" t="s">
        <v>2</v>
      </c>
      <c r="H7" s="6" t="s">
        <v>2</v>
      </c>
    </row>
    <row r="8" spans="1:8" x14ac:dyDescent="0.25">
      <c r="A8" s="6" t="s">
        <v>2</v>
      </c>
      <c r="B8" s="334" t="s">
        <v>2</v>
      </c>
      <c r="C8" s="333"/>
      <c r="D8" s="6" t="s">
        <v>2</v>
      </c>
      <c r="E8" s="6" t="s">
        <v>2</v>
      </c>
      <c r="F8" s="6" t="s">
        <v>2</v>
      </c>
      <c r="G8" s="6" t="s">
        <v>2</v>
      </c>
      <c r="H8" s="6" t="s">
        <v>2</v>
      </c>
    </row>
    <row r="9" spans="1:8" ht="16.5" customHeight="1" x14ac:dyDescent="0.25">
      <c r="A9" s="6" t="s">
        <v>2</v>
      </c>
      <c r="B9" s="387" t="s">
        <v>144</v>
      </c>
      <c r="C9" s="378"/>
      <c r="D9" s="378"/>
      <c r="E9" s="378"/>
      <c r="F9" s="378"/>
      <c r="G9" s="378"/>
      <c r="H9" s="374"/>
    </row>
    <row r="10" spans="1:8" ht="36.950000000000003" customHeight="1" x14ac:dyDescent="0.25">
      <c r="A10" s="6" t="s">
        <v>2</v>
      </c>
      <c r="B10" s="386" t="s">
        <v>145</v>
      </c>
      <c r="C10" s="333"/>
      <c r="D10" s="333"/>
      <c r="E10" s="333"/>
      <c r="F10" s="333"/>
      <c r="G10" s="333"/>
      <c r="H10" s="28" t="s">
        <v>146</v>
      </c>
    </row>
    <row r="11" spans="1:8" x14ac:dyDescent="0.25">
      <c r="A11" s="6" t="s">
        <v>2</v>
      </c>
      <c r="B11" s="334" t="s">
        <v>2</v>
      </c>
      <c r="C11" s="333"/>
      <c r="D11" s="6" t="s">
        <v>2</v>
      </c>
      <c r="E11" s="6" t="s">
        <v>2</v>
      </c>
      <c r="F11" s="6" t="s">
        <v>2</v>
      </c>
      <c r="G11" s="6" t="s">
        <v>2</v>
      </c>
      <c r="H11" s="6" t="s">
        <v>2</v>
      </c>
    </row>
    <row r="12" spans="1:8" ht="16.7" customHeight="1" x14ac:dyDescent="0.25">
      <c r="A12" s="6" t="s">
        <v>2</v>
      </c>
      <c r="B12" s="338" t="s">
        <v>147</v>
      </c>
      <c r="C12" s="333"/>
      <c r="D12" s="333"/>
      <c r="E12" s="333"/>
      <c r="F12" s="333"/>
      <c r="G12" s="333"/>
      <c r="H12" s="333"/>
    </row>
    <row r="13" spans="1:8" x14ac:dyDescent="0.25">
      <c r="A13" s="6" t="s">
        <v>2</v>
      </c>
      <c r="B13" s="334" t="s">
        <v>2</v>
      </c>
      <c r="C13" s="333"/>
      <c r="D13" s="6" t="s">
        <v>2</v>
      </c>
      <c r="E13" s="6" t="s">
        <v>2</v>
      </c>
      <c r="F13" s="6" t="s">
        <v>2</v>
      </c>
      <c r="G13" s="6" t="s">
        <v>2</v>
      </c>
      <c r="H13" s="6" t="s">
        <v>2</v>
      </c>
    </row>
    <row r="14" spans="1:8" x14ac:dyDescent="0.25">
      <c r="A14" s="6" t="s">
        <v>2</v>
      </c>
      <c r="B14" s="383" t="s">
        <v>148</v>
      </c>
      <c r="C14" s="333"/>
      <c r="D14" s="6" t="s">
        <v>2</v>
      </c>
      <c r="E14" s="6" t="s">
        <v>2</v>
      </c>
      <c r="F14" s="6" t="s">
        <v>2</v>
      </c>
      <c r="G14" s="6" t="s">
        <v>2</v>
      </c>
      <c r="H14" s="6" t="s">
        <v>2</v>
      </c>
    </row>
    <row r="15" spans="1:8" x14ac:dyDescent="0.25">
      <c r="A15" s="6" t="s">
        <v>2</v>
      </c>
      <c r="B15" s="334" t="s">
        <v>2</v>
      </c>
      <c r="C15" s="333"/>
      <c r="D15" s="6" t="s">
        <v>2</v>
      </c>
      <c r="E15" s="6" t="s">
        <v>2</v>
      </c>
      <c r="F15" s="6" t="s">
        <v>2</v>
      </c>
      <c r="G15" s="6" t="s">
        <v>2</v>
      </c>
      <c r="H15" s="6" t="s">
        <v>2</v>
      </c>
    </row>
    <row r="16" spans="1:8" ht="72" customHeight="1" x14ac:dyDescent="0.25">
      <c r="A16" s="6" t="s">
        <v>2</v>
      </c>
      <c r="B16" s="386" t="s">
        <v>149</v>
      </c>
      <c r="C16" s="333"/>
      <c r="D16" s="333"/>
      <c r="E16" s="333"/>
      <c r="F16" s="333"/>
      <c r="G16" s="333"/>
      <c r="H16" s="333"/>
    </row>
    <row r="17" spans="1:8" x14ac:dyDescent="0.25">
      <c r="A17" s="6" t="s">
        <v>2</v>
      </c>
      <c r="B17" s="334" t="s">
        <v>2</v>
      </c>
      <c r="C17" s="333"/>
      <c r="D17" s="6" t="s">
        <v>2</v>
      </c>
      <c r="E17" s="6" t="s">
        <v>2</v>
      </c>
      <c r="F17" s="6" t="s">
        <v>2</v>
      </c>
      <c r="G17" s="6" t="s">
        <v>2</v>
      </c>
      <c r="H17" s="6" t="s">
        <v>2</v>
      </c>
    </row>
    <row r="18" spans="1:8" ht="16.5" customHeight="1" x14ac:dyDescent="0.25">
      <c r="A18" s="6" t="s">
        <v>2</v>
      </c>
      <c r="B18" s="387" t="s">
        <v>150</v>
      </c>
      <c r="C18" s="378"/>
      <c r="D18" s="378"/>
      <c r="E18" s="378"/>
      <c r="F18" s="378"/>
      <c r="G18" s="378"/>
      <c r="H18" s="374"/>
    </row>
    <row r="19" spans="1:8" ht="16.5" customHeight="1" x14ac:dyDescent="0.25">
      <c r="A19" s="6" t="s">
        <v>2</v>
      </c>
      <c r="B19" s="373" t="s">
        <v>111</v>
      </c>
      <c r="C19" s="378"/>
      <c r="D19" s="378"/>
      <c r="E19" s="378"/>
      <c r="F19" s="378"/>
      <c r="G19" s="374"/>
      <c r="H19" s="30">
        <v>6478706250.3800001</v>
      </c>
    </row>
    <row r="20" spans="1:8" ht="16.5" customHeight="1" x14ac:dyDescent="0.25">
      <c r="A20" s="6" t="s">
        <v>2</v>
      </c>
      <c r="B20" s="375" t="s">
        <v>151</v>
      </c>
      <c r="C20" s="378"/>
      <c r="D20" s="378"/>
      <c r="E20" s="378"/>
      <c r="F20" s="378"/>
      <c r="G20" s="374"/>
      <c r="H20" s="32">
        <v>671353547.10000002</v>
      </c>
    </row>
    <row r="21" spans="1:8" x14ac:dyDescent="0.25">
      <c r="A21" s="6" t="s">
        <v>2</v>
      </c>
      <c r="B21" s="373" t="s">
        <v>152</v>
      </c>
      <c r="C21" s="378"/>
      <c r="D21" s="378"/>
      <c r="E21" s="378"/>
      <c r="F21" s="378"/>
      <c r="G21" s="374"/>
      <c r="H21" s="33" t="s">
        <v>153</v>
      </c>
    </row>
    <row r="22" spans="1:8" x14ac:dyDescent="0.25">
      <c r="A22" s="6" t="s">
        <v>2</v>
      </c>
      <c r="B22" s="380" t="s">
        <v>2</v>
      </c>
      <c r="C22" s="374"/>
      <c r="D22" s="34" t="s">
        <v>2</v>
      </c>
      <c r="E22" s="34" t="s">
        <v>2</v>
      </c>
      <c r="F22" s="34" t="s">
        <v>2</v>
      </c>
      <c r="G22" s="34" t="s">
        <v>2</v>
      </c>
      <c r="H22" s="34" t="s">
        <v>2</v>
      </c>
    </row>
    <row r="23" spans="1:8" x14ac:dyDescent="0.25">
      <c r="A23" s="6" t="s">
        <v>2</v>
      </c>
      <c r="B23" s="379" t="s">
        <v>154</v>
      </c>
      <c r="C23" s="374"/>
      <c r="D23" s="34" t="s">
        <v>2</v>
      </c>
      <c r="E23" s="34" t="s">
        <v>2</v>
      </c>
      <c r="F23" s="34" t="s">
        <v>2</v>
      </c>
      <c r="G23" s="34" t="s">
        <v>2</v>
      </c>
      <c r="H23" s="34" t="s">
        <v>2</v>
      </c>
    </row>
    <row r="24" spans="1:8" x14ac:dyDescent="0.25">
      <c r="A24" s="6" t="s">
        <v>2</v>
      </c>
      <c r="B24" s="380" t="s">
        <v>2</v>
      </c>
      <c r="C24" s="374"/>
      <c r="D24" s="34" t="s">
        <v>2</v>
      </c>
      <c r="E24" s="34" t="s">
        <v>2</v>
      </c>
      <c r="F24" s="34" t="s">
        <v>2</v>
      </c>
      <c r="G24" s="34" t="s">
        <v>2</v>
      </c>
      <c r="H24" s="34" t="s">
        <v>2</v>
      </c>
    </row>
    <row r="25" spans="1:8" ht="36" x14ac:dyDescent="0.25">
      <c r="A25" s="6" t="s">
        <v>2</v>
      </c>
      <c r="B25" s="376" t="s">
        <v>154</v>
      </c>
      <c r="C25" s="374"/>
      <c r="D25" s="37" t="s">
        <v>155</v>
      </c>
      <c r="E25" s="37" t="s">
        <v>156</v>
      </c>
      <c r="F25" s="37" t="s">
        <v>111</v>
      </c>
      <c r="G25" s="37" t="s">
        <v>157</v>
      </c>
      <c r="H25" s="37" t="s">
        <v>158</v>
      </c>
    </row>
    <row r="26" spans="1:8" x14ac:dyDescent="0.25">
      <c r="A26" s="6" t="s">
        <v>2</v>
      </c>
      <c r="B26" s="384" t="s">
        <v>96</v>
      </c>
      <c r="C26" s="333"/>
      <c r="D26" s="39">
        <v>1318</v>
      </c>
      <c r="E26" s="40">
        <v>3.0312787488500502E-3</v>
      </c>
      <c r="F26" s="41">
        <v>19921952.030000001</v>
      </c>
      <c r="G26" s="40">
        <v>3.0749892432353301E-3</v>
      </c>
      <c r="H26" s="41">
        <v>20236005.350000001</v>
      </c>
    </row>
    <row r="27" spans="1:8" x14ac:dyDescent="0.25">
      <c r="A27" s="6" t="s">
        <v>2</v>
      </c>
      <c r="B27" s="338" t="s">
        <v>159</v>
      </c>
      <c r="C27" s="333"/>
      <c r="D27" s="42">
        <v>41552</v>
      </c>
      <c r="E27" s="43">
        <v>9.5565777368905203E-2</v>
      </c>
      <c r="F27" s="44">
        <v>221092526.86000001</v>
      </c>
      <c r="G27" s="43">
        <v>3.4126030462799897E-2</v>
      </c>
      <c r="H27" s="44">
        <v>213610288.41999999</v>
      </c>
    </row>
    <row r="28" spans="1:8" x14ac:dyDescent="0.25">
      <c r="A28" s="6" t="s">
        <v>2</v>
      </c>
      <c r="B28" s="385" t="s">
        <v>115</v>
      </c>
      <c r="C28" s="333"/>
      <c r="D28" s="46">
        <v>42870</v>
      </c>
      <c r="E28" s="47">
        <v>9.8597056117755294E-2</v>
      </c>
      <c r="F28" s="48">
        <v>241014478.88999999</v>
      </c>
      <c r="G28" s="47">
        <v>3.7201019706035232E-2</v>
      </c>
      <c r="H28" s="48">
        <v>233846293.77000001</v>
      </c>
    </row>
    <row r="29" spans="1:8" x14ac:dyDescent="0.25">
      <c r="A29" s="6" t="s">
        <v>2</v>
      </c>
      <c r="B29" s="338" t="s">
        <v>2</v>
      </c>
      <c r="C29" s="333"/>
      <c r="D29" s="2" t="s">
        <v>2</v>
      </c>
      <c r="E29" s="2" t="s">
        <v>2</v>
      </c>
      <c r="F29" s="2" t="s">
        <v>2</v>
      </c>
      <c r="G29" s="2" t="s">
        <v>2</v>
      </c>
      <c r="H29" s="2" t="s">
        <v>2</v>
      </c>
    </row>
    <row r="30" spans="1:8" x14ac:dyDescent="0.25">
      <c r="A30" s="6" t="s">
        <v>2</v>
      </c>
      <c r="B30" s="338" t="s">
        <v>160</v>
      </c>
      <c r="C30" s="333"/>
      <c r="D30" s="333"/>
      <c r="E30" s="333"/>
      <c r="F30" s="333"/>
      <c r="G30" s="333"/>
      <c r="H30" s="333"/>
    </row>
    <row r="31" spans="1:8" x14ac:dyDescent="0.25">
      <c r="A31" s="6" t="s">
        <v>2</v>
      </c>
      <c r="B31" s="383" t="s">
        <v>2</v>
      </c>
      <c r="C31" s="333"/>
      <c r="D31" s="6" t="s">
        <v>2</v>
      </c>
      <c r="E31" s="6" t="s">
        <v>2</v>
      </c>
      <c r="F31" s="6" t="s">
        <v>2</v>
      </c>
      <c r="G31" s="6" t="s">
        <v>2</v>
      </c>
      <c r="H31" s="6" t="s">
        <v>2</v>
      </c>
    </row>
    <row r="32" spans="1:8" x14ac:dyDescent="0.25">
      <c r="A32" s="34" t="s">
        <v>2</v>
      </c>
      <c r="B32" s="379" t="s">
        <v>161</v>
      </c>
      <c r="C32" s="374"/>
      <c r="D32" s="34" t="s">
        <v>2</v>
      </c>
      <c r="E32" s="34" t="s">
        <v>2</v>
      </c>
      <c r="F32" s="34" t="s">
        <v>2</v>
      </c>
      <c r="G32" s="34" t="s">
        <v>2</v>
      </c>
      <c r="H32" s="34" t="s">
        <v>2</v>
      </c>
    </row>
    <row r="33" spans="1:8" x14ac:dyDescent="0.25">
      <c r="A33" s="34" t="s">
        <v>2</v>
      </c>
      <c r="B33" s="380" t="s">
        <v>2</v>
      </c>
      <c r="C33" s="374"/>
      <c r="D33" s="34" t="s">
        <v>2</v>
      </c>
      <c r="E33" s="34" t="s">
        <v>2</v>
      </c>
      <c r="F33" s="34" t="s">
        <v>2</v>
      </c>
      <c r="G33" s="34" t="s">
        <v>2</v>
      </c>
      <c r="H33" s="34" t="s">
        <v>2</v>
      </c>
    </row>
    <row r="34" spans="1:8" ht="36" x14ac:dyDescent="0.25">
      <c r="A34" s="34" t="s">
        <v>2</v>
      </c>
      <c r="B34" s="376" t="s">
        <v>161</v>
      </c>
      <c r="C34" s="374"/>
      <c r="D34" s="37" t="s">
        <v>155</v>
      </c>
      <c r="E34" s="37" t="s">
        <v>156</v>
      </c>
      <c r="F34" s="37" t="s">
        <v>111</v>
      </c>
      <c r="G34" s="37" t="s">
        <v>157</v>
      </c>
      <c r="H34" s="37" t="s">
        <v>162</v>
      </c>
    </row>
    <row r="35" spans="1:8" x14ac:dyDescent="0.25">
      <c r="A35" s="34" t="s">
        <v>2</v>
      </c>
      <c r="B35" s="373" t="s">
        <v>96</v>
      </c>
      <c r="C35" s="374"/>
      <c r="D35" s="49">
        <v>0</v>
      </c>
      <c r="E35" s="50">
        <v>0</v>
      </c>
      <c r="F35" s="51">
        <v>0</v>
      </c>
      <c r="G35" s="50">
        <v>0</v>
      </c>
      <c r="H35" s="51">
        <v>0</v>
      </c>
    </row>
    <row r="36" spans="1:8" x14ac:dyDescent="0.25">
      <c r="A36" s="34" t="s">
        <v>2</v>
      </c>
      <c r="B36" s="375" t="s">
        <v>159</v>
      </c>
      <c r="C36" s="374"/>
      <c r="D36" s="52">
        <v>913</v>
      </c>
      <c r="E36" s="53">
        <v>2.0998160073597101E-3</v>
      </c>
      <c r="F36" s="54">
        <v>10428258.33</v>
      </c>
      <c r="G36" s="53">
        <v>1.6096204901076268E-3</v>
      </c>
      <c r="H36" s="54">
        <v>10237050.43</v>
      </c>
    </row>
    <row r="37" spans="1:8" x14ac:dyDescent="0.25">
      <c r="A37" s="34" t="s">
        <v>2</v>
      </c>
      <c r="B37" s="381" t="s">
        <v>115</v>
      </c>
      <c r="C37" s="374"/>
      <c r="D37" s="56">
        <v>913</v>
      </c>
      <c r="E37" s="57">
        <v>2.0998160073597101E-3</v>
      </c>
      <c r="F37" s="30">
        <v>10428258.33</v>
      </c>
      <c r="G37" s="57">
        <v>1.6096204901076268E-3</v>
      </c>
      <c r="H37" s="30">
        <v>10237050.43</v>
      </c>
    </row>
    <row r="38" spans="1:8" x14ac:dyDescent="0.25">
      <c r="A38" s="34" t="s">
        <v>2</v>
      </c>
      <c r="B38" s="375" t="s">
        <v>2</v>
      </c>
      <c r="C38" s="374"/>
      <c r="D38" s="31" t="s">
        <v>2</v>
      </c>
      <c r="E38" s="31" t="s">
        <v>2</v>
      </c>
      <c r="F38" s="31" t="s">
        <v>2</v>
      </c>
      <c r="G38" s="31" t="s">
        <v>2</v>
      </c>
      <c r="H38" s="31" t="s">
        <v>2</v>
      </c>
    </row>
    <row r="39" spans="1:8" x14ac:dyDescent="0.25">
      <c r="A39" s="34" t="s">
        <v>2</v>
      </c>
      <c r="B39" s="379" t="s">
        <v>163</v>
      </c>
      <c r="C39" s="374"/>
      <c r="D39" s="31" t="s">
        <v>2</v>
      </c>
      <c r="E39" s="31" t="s">
        <v>2</v>
      </c>
      <c r="F39" s="31" t="s">
        <v>2</v>
      </c>
      <c r="G39" s="31" t="s">
        <v>2</v>
      </c>
      <c r="H39" s="31" t="s">
        <v>2</v>
      </c>
    </row>
    <row r="40" spans="1:8" x14ac:dyDescent="0.25">
      <c r="A40" s="34" t="s">
        <v>2</v>
      </c>
      <c r="B40" s="375" t="s">
        <v>2</v>
      </c>
      <c r="C40" s="374"/>
      <c r="D40" s="31" t="s">
        <v>2</v>
      </c>
      <c r="E40" s="31" t="s">
        <v>2</v>
      </c>
      <c r="F40" s="31" t="s">
        <v>2</v>
      </c>
      <c r="G40" s="31" t="s">
        <v>2</v>
      </c>
      <c r="H40" s="31" t="s">
        <v>2</v>
      </c>
    </row>
    <row r="41" spans="1:8" ht="36" x14ac:dyDescent="0.25">
      <c r="A41" s="34" t="s">
        <v>2</v>
      </c>
      <c r="B41" s="376" t="s">
        <v>163</v>
      </c>
      <c r="C41" s="374"/>
      <c r="D41" s="37" t="s">
        <v>155</v>
      </c>
      <c r="E41" s="37" t="s">
        <v>156</v>
      </c>
      <c r="F41" s="37" t="s">
        <v>111</v>
      </c>
      <c r="G41" s="37" t="s">
        <v>157</v>
      </c>
      <c r="H41" s="37" t="s">
        <v>158</v>
      </c>
    </row>
    <row r="42" spans="1:8" x14ac:dyDescent="0.25">
      <c r="A42" s="34" t="s">
        <v>2</v>
      </c>
      <c r="B42" s="375" t="s">
        <v>164</v>
      </c>
      <c r="C42" s="374"/>
      <c r="D42" s="58">
        <v>3312</v>
      </c>
      <c r="E42" s="53">
        <v>7.6172953081876703E-3</v>
      </c>
      <c r="F42" s="54">
        <v>43254619</v>
      </c>
      <c r="G42" s="53">
        <v>6.6764284917938607E-3</v>
      </c>
      <c r="H42" s="54">
        <v>44568536.670000002</v>
      </c>
    </row>
    <row r="43" spans="1:8" x14ac:dyDescent="0.25">
      <c r="A43" s="34" t="s">
        <v>2</v>
      </c>
      <c r="B43" s="373" t="s">
        <v>165</v>
      </c>
      <c r="C43" s="374"/>
      <c r="D43" s="59">
        <v>3312</v>
      </c>
      <c r="E43" s="50">
        <v>7.6172953081876703E-3</v>
      </c>
      <c r="F43" s="51">
        <v>43254619</v>
      </c>
      <c r="G43" s="50">
        <v>6.6764284917938607E-3</v>
      </c>
      <c r="H43" s="51">
        <v>44568536.670000002</v>
      </c>
    </row>
    <row r="44" spans="1:8" x14ac:dyDescent="0.25">
      <c r="A44" s="34" t="s">
        <v>2</v>
      </c>
      <c r="B44" s="375" t="s">
        <v>166</v>
      </c>
      <c r="C44" s="374"/>
      <c r="D44" s="58">
        <v>28036</v>
      </c>
      <c r="E44" s="53">
        <v>6.4480220791168399E-2</v>
      </c>
      <c r="F44" s="54">
        <v>373999622.25</v>
      </c>
      <c r="G44" s="53">
        <v>5.7727516543609851E-2</v>
      </c>
      <c r="H44" s="54">
        <v>386208879.36000001</v>
      </c>
    </row>
    <row r="45" spans="1:8" x14ac:dyDescent="0.25">
      <c r="A45" s="34" t="s">
        <v>2</v>
      </c>
      <c r="B45" s="381" t="s">
        <v>167</v>
      </c>
      <c r="C45" s="374"/>
      <c r="D45" s="60">
        <v>31348</v>
      </c>
      <c r="E45" s="57">
        <v>7.2097516099355996E-2</v>
      </c>
      <c r="F45" s="30">
        <v>417254241.25</v>
      </c>
      <c r="G45" s="57">
        <v>6.4403945035403712E-2</v>
      </c>
      <c r="H45" s="30">
        <v>430777416.02999997</v>
      </c>
    </row>
    <row r="46" spans="1:8" x14ac:dyDescent="0.25">
      <c r="A46" s="34" t="s">
        <v>2</v>
      </c>
      <c r="B46" s="379" t="s">
        <v>2</v>
      </c>
      <c r="C46" s="374"/>
      <c r="D46" s="34" t="s">
        <v>2</v>
      </c>
      <c r="E46" s="34" t="s">
        <v>2</v>
      </c>
      <c r="F46" s="34" t="s">
        <v>2</v>
      </c>
      <c r="G46" s="34" t="s">
        <v>2</v>
      </c>
      <c r="H46" s="34" t="s">
        <v>2</v>
      </c>
    </row>
    <row r="47" spans="1:8" x14ac:dyDescent="0.25">
      <c r="A47" s="34" t="s">
        <v>2</v>
      </c>
      <c r="B47" s="382" t="s">
        <v>168</v>
      </c>
      <c r="C47" s="378"/>
      <c r="D47" s="378"/>
      <c r="E47" s="378"/>
      <c r="F47" s="378"/>
      <c r="G47" s="378"/>
      <c r="H47" s="374"/>
    </row>
    <row r="48" spans="1:8" x14ac:dyDescent="0.25">
      <c r="A48" s="34" t="s">
        <v>2</v>
      </c>
      <c r="B48" s="379" t="s">
        <v>2</v>
      </c>
      <c r="C48" s="374"/>
      <c r="D48" s="34" t="s">
        <v>2</v>
      </c>
      <c r="E48" s="34" t="s">
        <v>2</v>
      </c>
      <c r="F48" s="34" t="s">
        <v>2</v>
      </c>
      <c r="G48" s="34" t="s">
        <v>2</v>
      </c>
      <c r="H48" s="34" t="s">
        <v>2</v>
      </c>
    </row>
    <row r="49" spans="1:8" x14ac:dyDescent="0.25">
      <c r="A49" s="34" t="s">
        <v>2</v>
      </c>
      <c r="B49" s="379" t="s">
        <v>169</v>
      </c>
      <c r="C49" s="374"/>
      <c r="D49" s="34" t="s">
        <v>2</v>
      </c>
      <c r="E49" s="34" t="s">
        <v>2</v>
      </c>
      <c r="F49" s="34" t="s">
        <v>2</v>
      </c>
      <c r="G49" s="34" t="s">
        <v>2</v>
      </c>
      <c r="H49" s="34" t="s">
        <v>2</v>
      </c>
    </row>
    <row r="50" spans="1:8" x14ac:dyDescent="0.25">
      <c r="A50" s="34" t="s">
        <v>2</v>
      </c>
      <c r="B50" s="380" t="s">
        <v>2</v>
      </c>
      <c r="C50" s="374"/>
      <c r="D50" s="34" t="s">
        <v>2</v>
      </c>
      <c r="E50" s="34" t="s">
        <v>2</v>
      </c>
      <c r="F50" s="34" t="s">
        <v>2</v>
      </c>
      <c r="G50" s="34" t="s">
        <v>2</v>
      </c>
      <c r="H50" s="34" t="s">
        <v>2</v>
      </c>
    </row>
    <row r="51" spans="1:8" ht="36" x14ac:dyDescent="0.25">
      <c r="A51" s="34" t="s">
        <v>2</v>
      </c>
      <c r="B51" s="376" t="s">
        <v>169</v>
      </c>
      <c r="C51" s="374"/>
      <c r="D51" s="37" t="s">
        <v>155</v>
      </c>
      <c r="E51" s="37" t="s">
        <v>156</v>
      </c>
      <c r="F51" s="37" t="s">
        <v>111</v>
      </c>
      <c r="G51" s="37" t="s">
        <v>157</v>
      </c>
      <c r="H51" s="37" t="s">
        <v>170</v>
      </c>
    </row>
    <row r="52" spans="1:8" x14ac:dyDescent="0.25">
      <c r="A52" s="34" t="s">
        <v>2</v>
      </c>
      <c r="B52" s="373" t="s">
        <v>96</v>
      </c>
      <c r="C52" s="374"/>
      <c r="D52" s="49">
        <v>63</v>
      </c>
      <c r="E52" s="50">
        <v>1.44894204231831E-4</v>
      </c>
      <c r="F52" s="51">
        <v>1251510.07</v>
      </c>
      <c r="G52" s="50">
        <v>1.9317283754400724E-4</v>
      </c>
      <c r="H52" s="51">
        <v>1222004.31</v>
      </c>
    </row>
    <row r="53" spans="1:8" x14ac:dyDescent="0.25">
      <c r="A53" s="34" t="s">
        <v>2</v>
      </c>
      <c r="B53" s="375" t="s">
        <v>159</v>
      </c>
      <c r="C53" s="374"/>
      <c r="D53" s="52">
        <v>37032</v>
      </c>
      <c r="E53" s="53">
        <v>8.51701931922723E-2</v>
      </c>
      <c r="F53" s="54">
        <v>516312940.86000001</v>
      </c>
      <c r="G53" s="53">
        <v>7.9693834062891239E-2</v>
      </c>
      <c r="H53" s="54">
        <v>506871713.44999999</v>
      </c>
    </row>
    <row r="54" spans="1:8" x14ac:dyDescent="0.25">
      <c r="A54" s="34" t="s">
        <v>2</v>
      </c>
      <c r="B54" s="381" t="s">
        <v>115</v>
      </c>
      <c r="C54" s="374"/>
      <c r="D54" s="56">
        <v>37095</v>
      </c>
      <c r="E54" s="57">
        <v>8.5315087396504105E-2</v>
      </c>
      <c r="F54" s="30">
        <v>517564450.93000001</v>
      </c>
      <c r="G54" s="57">
        <v>7.9887006900435237E-2</v>
      </c>
      <c r="H54" s="30">
        <v>508093717.75999999</v>
      </c>
    </row>
    <row r="55" spans="1:8" x14ac:dyDescent="0.25">
      <c r="A55" s="34" t="s">
        <v>2</v>
      </c>
      <c r="B55" s="375" t="s">
        <v>2</v>
      </c>
      <c r="C55" s="374"/>
      <c r="D55" s="31" t="s">
        <v>2</v>
      </c>
      <c r="E55" s="31" t="s">
        <v>2</v>
      </c>
      <c r="F55" s="31" t="s">
        <v>2</v>
      </c>
      <c r="G55" s="31" t="s">
        <v>2</v>
      </c>
      <c r="H55" s="31" t="s">
        <v>2</v>
      </c>
    </row>
    <row r="56" spans="1:8" x14ac:dyDescent="0.25">
      <c r="A56" s="34" t="s">
        <v>2</v>
      </c>
      <c r="B56" s="375" t="s">
        <v>171</v>
      </c>
      <c r="C56" s="378"/>
      <c r="D56" s="378"/>
      <c r="E56" s="378"/>
      <c r="F56" s="378"/>
      <c r="G56" s="378"/>
      <c r="H56" s="374"/>
    </row>
    <row r="57" spans="1:8" x14ac:dyDescent="0.25">
      <c r="A57" s="34" t="s">
        <v>2</v>
      </c>
      <c r="B57" s="375" t="s">
        <v>2</v>
      </c>
      <c r="C57" s="374"/>
      <c r="D57" s="31" t="s">
        <v>2</v>
      </c>
      <c r="E57" s="31" t="s">
        <v>2</v>
      </c>
      <c r="F57" s="31" t="s">
        <v>2</v>
      </c>
      <c r="G57" s="31" t="s">
        <v>2</v>
      </c>
      <c r="H57" s="31" t="s">
        <v>2</v>
      </c>
    </row>
    <row r="58" spans="1:8" x14ac:dyDescent="0.25">
      <c r="A58" s="34" t="s">
        <v>2</v>
      </c>
      <c r="B58" s="379" t="s">
        <v>172</v>
      </c>
      <c r="C58" s="374"/>
      <c r="D58" s="31" t="s">
        <v>2</v>
      </c>
      <c r="E58" s="31" t="s">
        <v>2</v>
      </c>
      <c r="F58" s="31" t="s">
        <v>2</v>
      </c>
      <c r="G58" s="31" t="s">
        <v>2</v>
      </c>
      <c r="H58" s="31" t="s">
        <v>2</v>
      </c>
    </row>
    <row r="59" spans="1:8" x14ac:dyDescent="0.25">
      <c r="A59" s="34" t="s">
        <v>2</v>
      </c>
      <c r="B59" s="375" t="s">
        <v>2</v>
      </c>
      <c r="C59" s="374"/>
      <c r="D59" s="31" t="s">
        <v>2</v>
      </c>
      <c r="E59" s="31" t="s">
        <v>2</v>
      </c>
      <c r="F59" s="31" t="s">
        <v>2</v>
      </c>
      <c r="G59" s="31" t="s">
        <v>2</v>
      </c>
      <c r="H59" s="31" t="s">
        <v>2</v>
      </c>
    </row>
    <row r="60" spans="1:8" ht="24" x14ac:dyDescent="0.25">
      <c r="A60" s="6" t="s">
        <v>2</v>
      </c>
      <c r="B60" s="376" t="s">
        <v>173</v>
      </c>
      <c r="C60" s="374"/>
      <c r="D60" s="37" t="s">
        <v>174</v>
      </c>
      <c r="E60" s="37" t="s">
        <v>175</v>
      </c>
      <c r="F60" s="37" t="s">
        <v>176</v>
      </c>
      <c r="G60" s="377" t="s">
        <v>177</v>
      </c>
      <c r="H60" s="374"/>
    </row>
    <row r="61" spans="1:8" x14ac:dyDescent="0.25">
      <c r="A61" s="6" t="s">
        <v>2</v>
      </c>
      <c r="B61" s="373" t="s">
        <v>2</v>
      </c>
      <c r="C61" s="374"/>
      <c r="D61" s="29" t="s">
        <v>2</v>
      </c>
      <c r="E61" s="29" t="s">
        <v>2</v>
      </c>
      <c r="F61" s="29" t="s">
        <v>2</v>
      </c>
      <c r="G61" s="373" t="s">
        <v>2</v>
      </c>
      <c r="H61" s="374"/>
    </row>
    <row r="62" spans="1:8" x14ac:dyDescent="0.25">
      <c r="A62" s="6" t="s">
        <v>2</v>
      </c>
      <c r="B62" s="375" t="s">
        <v>2</v>
      </c>
      <c r="C62" s="374"/>
      <c r="D62" s="31" t="s">
        <v>2</v>
      </c>
      <c r="E62" s="31" t="s">
        <v>2</v>
      </c>
      <c r="F62" s="31" t="s">
        <v>2</v>
      </c>
      <c r="G62" s="375" t="s">
        <v>2</v>
      </c>
      <c r="H62" s="374"/>
    </row>
    <row r="63" spans="1:8" x14ac:dyDescent="0.25">
      <c r="A63" s="6" t="s">
        <v>2</v>
      </c>
      <c r="B63" s="373" t="s">
        <v>2</v>
      </c>
      <c r="C63" s="374"/>
      <c r="D63" s="29" t="s">
        <v>2</v>
      </c>
      <c r="E63" s="29" t="s">
        <v>2</v>
      </c>
      <c r="F63" s="29" t="s">
        <v>2</v>
      </c>
      <c r="G63" s="373" t="s">
        <v>2</v>
      </c>
      <c r="H63" s="374"/>
    </row>
    <row r="64" spans="1:8" x14ac:dyDescent="0.25">
      <c r="A64" s="6" t="s">
        <v>2</v>
      </c>
      <c r="B64" s="375" t="s">
        <v>2</v>
      </c>
      <c r="C64" s="374"/>
      <c r="D64" s="31" t="s">
        <v>2</v>
      </c>
      <c r="E64" s="31" t="s">
        <v>2</v>
      </c>
      <c r="F64" s="31" t="s">
        <v>2</v>
      </c>
      <c r="G64" s="375" t="s">
        <v>2</v>
      </c>
      <c r="H64" s="374"/>
    </row>
    <row r="65" spans="1:8" x14ac:dyDescent="0.25">
      <c r="A65" s="6" t="s">
        <v>2</v>
      </c>
      <c r="B65" s="373" t="s">
        <v>2</v>
      </c>
      <c r="C65" s="374"/>
      <c r="D65" s="29" t="s">
        <v>2</v>
      </c>
      <c r="E65" s="29" t="s">
        <v>2</v>
      </c>
      <c r="F65" s="29" t="s">
        <v>2</v>
      </c>
      <c r="G65" s="373" t="s">
        <v>2</v>
      </c>
      <c r="H65" s="374"/>
    </row>
    <row r="66" spans="1:8" ht="3.6" customHeight="1" x14ac:dyDescent="0.25"/>
  </sheetData>
  <sheetProtection sheet="1" objects="1" scenarios="1"/>
  <mergeCells count="72">
    <mergeCell ref="A1:B3"/>
    <mergeCell ref="C1:H1"/>
    <mergeCell ref="C2:H2"/>
    <mergeCell ref="C3:H3"/>
    <mergeCell ref="B4:C4"/>
    <mergeCell ref="B5:C5"/>
    <mergeCell ref="B6:C6"/>
    <mergeCell ref="B7:C7"/>
    <mergeCell ref="B8:C8"/>
    <mergeCell ref="B9:H9"/>
    <mergeCell ref="B10:G10"/>
    <mergeCell ref="B11:C11"/>
    <mergeCell ref="B12:H12"/>
    <mergeCell ref="B13:C13"/>
    <mergeCell ref="B14:C14"/>
    <mergeCell ref="B15:C15"/>
    <mergeCell ref="B16:H16"/>
    <mergeCell ref="B17:C17"/>
    <mergeCell ref="B18:H18"/>
    <mergeCell ref="B19:G19"/>
    <mergeCell ref="B20:G20"/>
    <mergeCell ref="B21:G21"/>
    <mergeCell ref="B22:C22"/>
    <mergeCell ref="B23:C23"/>
    <mergeCell ref="B24:C24"/>
    <mergeCell ref="B25:C25"/>
    <mergeCell ref="B26:C26"/>
    <mergeCell ref="B27:C27"/>
    <mergeCell ref="B28:C28"/>
    <mergeCell ref="B29:C29"/>
    <mergeCell ref="B30:H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H47"/>
    <mergeCell ref="B48:C48"/>
    <mergeCell ref="B49:C49"/>
    <mergeCell ref="B50:C50"/>
    <mergeCell ref="B51:C51"/>
    <mergeCell ref="B52:C52"/>
    <mergeCell ref="B53:C53"/>
    <mergeCell ref="B54:C54"/>
    <mergeCell ref="B55:C55"/>
    <mergeCell ref="B56:H56"/>
    <mergeCell ref="B57:C57"/>
    <mergeCell ref="B58:C58"/>
    <mergeCell ref="B59:C59"/>
    <mergeCell ref="B60:C60"/>
    <mergeCell ref="G60:H60"/>
    <mergeCell ref="B61:C61"/>
    <mergeCell ref="G61:H61"/>
    <mergeCell ref="B62:C62"/>
    <mergeCell ref="G62:H62"/>
    <mergeCell ref="B63:C63"/>
    <mergeCell ref="G63:H63"/>
    <mergeCell ref="B64:C64"/>
    <mergeCell ref="G64:H64"/>
    <mergeCell ref="B65:C65"/>
    <mergeCell ref="G65:H65"/>
  </mergeCells>
  <pageMargins left="0.25" right="0.25" top="0.25" bottom="0.25" header="0.25" footer="0.25"/>
  <pageSetup scale="67" orientation="portrait" cellComments="atEnd"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57"/>
  <sheetViews>
    <sheetView showGridLines="0" workbookViewId="0">
      <selection activeCell="T18" sqref="T18"/>
    </sheetView>
  </sheetViews>
  <sheetFormatPr baseColWidth="10" defaultColWidth="9.140625" defaultRowHeight="15" x14ac:dyDescent="0.25"/>
  <cols>
    <col min="1" max="1" width="1.28515625" customWidth="1"/>
    <col min="2" max="2" width="32.28515625" customWidth="1"/>
    <col min="3" max="3" width="58.140625" customWidth="1"/>
    <col min="4" max="7" width="23.85546875" customWidth="1"/>
  </cols>
  <sheetData>
    <row r="1" spans="1:7" ht="18" customHeight="1" x14ac:dyDescent="0.25">
      <c r="A1" s="333"/>
      <c r="B1" s="333"/>
      <c r="C1" s="339" t="s">
        <v>0</v>
      </c>
      <c r="D1" s="333"/>
      <c r="E1" s="333"/>
      <c r="F1" s="333"/>
      <c r="G1" s="333"/>
    </row>
    <row r="2" spans="1:7" ht="18" customHeight="1" x14ac:dyDescent="0.25">
      <c r="A2" s="333"/>
      <c r="B2" s="333"/>
      <c r="C2" s="339" t="s">
        <v>1</v>
      </c>
      <c r="D2" s="333"/>
      <c r="E2" s="333"/>
      <c r="F2" s="333"/>
      <c r="G2" s="333"/>
    </row>
    <row r="3" spans="1:7" ht="18" customHeight="1" x14ac:dyDescent="0.25">
      <c r="A3" s="333"/>
      <c r="B3" s="333"/>
      <c r="C3" s="339" t="s">
        <v>2</v>
      </c>
      <c r="D3" s="333"/>
      <c r="E3" s="333"/>
      <c r="F3" s="333"/>
      <c r="G3" s="333"/>
    </row>
    <row r="4" spans="1:7" x14ac:dyDescent="0.25">
      <c r="A4" s="35" t="s">
        <v>2</v>
      </c>
      <c r="B4" s="379" t="s">
        <v>2</v>
      </c>
      <c r="C4" s="374"/>
      <c r="D4" s="34" t="s">
        <v>2</v>
      </c>
      <c r="E4" s="34" t="s">
        <v>2</v>
      </c>
    </row>
    <row r="5" spans="1:7" x14ac:dyDescent="0.25">
      <c r="A5" s="35" t="s">
        <v>2</v>
      </c>
      <c r="B5" s="391" t="s">
        <v>178</v>
      </c>
      <c r="C5" s="374"/>
      <c r="D5" s="34" t="s">
        <v>2</v>
      </c>
      <c r="E5" s="34" t="s">
        <v>2</v>
      </c>
    </row>
    <row r="6" spans="1:7" x14ac:dyDescent="0.25">
      <c r="A6" s="35" t="s">
        <v>2</v>
      </c>
      <c r="B6" s="379" t="s">
        <v>2</v>
      </c>
      <c r="C6" s="374"/>
      <c r="D6" s="34" t="s">
        <v>2</v>
      </c>
      <c r="E6" s="34" t="s">
        <v>2</v>
      </c>
    </row>
    <row r="7" spans="1:7" x14ac:dyDescent="0.25">
      <c r="A7" s="61" t="s">
        <v>2</v>
      </c>
      <c r="B7" s="387" t="s">
        <v>179</v>
      </c>
      <c r="C7" s="374"/>
      <c r="D7" s="62" t="s">
        <v>180</v>
      </c>
      <c r="E7" s="62" t="s">
        <v>93</v>
      </c>
    </row>
    <row r="8" spans="1:7" x14ac:dyDescent="0.25">
      <c r="A8" s="61" t="s">
        <v>2</v>
      </c>
      <c r="B8" s="373" t="s">
        <v>181</v>
      </c>
      <c r="C8" s="374"/>
      <c r="D8" s="63">
        <v>0</v>
      </c>
      <c r="E8" s="63">
        <v>0</v>
      </c>
    </row>
    <row r="9" spans="1:7" x14ac:dyDescent="0.25">
      <c r="A9" s="61" t="s">
        <v>2</v>
      </c>
      <c r="B9" s="375" t="s">
        <v>182</v>
      </c>
      <c r="C9" s="374"/>
      <c r="D9" s="53">
        <v>0</v>
      </c>
      <c r="E9" s="53">
        <v>0</v>
      </c>
    </row>
    <row r="10" spans="1:7" ht="36.4" customHeight="1" x14ac:dyDescent="0.25"/>
    <row r="11" spans="1:7" x14ac:dyDescent="0.25">
      <c r="A11" s="31" t="s">
        <v>2</v>
      </c>
      <c r="B11" s="387" t="s">
        <v>183</v>
      </c>
      <c r="C11" s="374"/>
      <c r="D11" s="62" t="s">
        <v>184</v>
      </c>
      <c r="E11" s="62" t="s">
        <v>185</v>
      </c>
      <c r="F11" s="62" t="s">
        <v>186</v>
      </c>
      <c r="G11" s="62" t="s">
        <v>187</v>
      </c>
    </row>
    <row r="12" spans="1:7" x14ac:dyDescent="0.25">
      <c r="A12" s="31" t="s">
        <v>2</v>
      </c>
      <c r="B12" s="388" t="s">
        <v>188</v>
      </c>
      <c r="C12" s="374"/>
      <c r="D12" s="65" t="s">
        <v>189</v>
      </c>
      <c r="E12" s="65" t="s">
        <v>190</v>
      </c>
      <c r="F12" s="65" t="s">
        <v>153</v>
      </c>
      <c r="G12" s="65" t="s">
        <v>190</v>
      </c>
    </row>
    <row r="13" spans="1:7" x14ac:dyDescent="0.25">
      <c r="A13" s="31" t="s">
        <v>2</v>
      </c>
      <c r="B13" s="389" t="s">
        <v>180</v>
      </c>
      <c r="C13" s="374"/>
      <c r="D13" s="67" t="s">
        <v>191</v>
      </c>
      <c r="E13" s="67" t="s">
        <v>190</v>
      </c>
      <c r="F13" s="67" t="s">
        <v>153</v>
      </c>
      <c r="G13" s="67" t="s">
        <v>190</v>
      </c>
    </row>
    <row r="14" spans="1:7" x14ac:dyDescent="0.25">
      <c r="A14" s="31" t="s">
        <v>2</v>
      </c>
      <c r="B14" s="388" t="s">
        <v>93</v>
      </c>
      <c r="C14" s="374"/>
      <c r="D14" s="307">
        <v>1.4600000000000001E-5</v>
      </c>
      <c r="E14" s="65" t="s">
        <v>190</v>
      </c>
      <c r="F14" s="65" t="s">
        <v>153</v>
      </c>
      <c r="G14" s="65" t="s">
        <v>190</v>
      </c>
    </row>
    <row r="15" spans="1:7" ht="0" hidden="1" customHeight="1" x14ac:dyDescent="0.25"/>
    <row r="16" spans="1:7" ht="14.25" customHeight="1" x14ac:dyDescent="0.25"/>
    <row r="17" spans="1:7" x14ac:dyDescent="0.25">
      <c r="A17" s="31" t="s">
        <v>2</v>
      </c>
      <c r="B17" s="387" t="s">
        <v>192</v>
      </c>
      <c r="C17" s="374"/>
      <c r="D17" s="62" t="s">
        <v>184</v>
      </c>
      <c r="E17" s="62" t="s">
        <v>193</v>
      </c>
      <c r="F17" s="62" t="s">
        <v>194</v>
      </c>
    </row>
    <row r="18" spans="1:7" x14ac:dyDescent="0.25">
      <c r="A18" s="31" t="s">
        <v>2</v>
      </c>
      <c r="B18" s="388" t="s">
        <v>188</v>
      </c>
      <c r="C18" s="374"/>
      <c r="D18" s="65" t="s">
        <v>195</v>
      </c>
      <c r="E18" s="65" t="s">
        <v>153</v>
      </c>
      <c r="F18" s="65" t="s">
        <v>190</v>
      </c>
    </row>
    <row r="19" spans="1:7" x14ac:dyDescent="0.25">
      <c r="A19" s="31" t="s">
        <v>2</v>
      </c>
      <c r="B19" s="389" t="s">
        <v>180</v>
      </c>
      <c r="C19" s="374"/>
      <c r="D19" s="67" t="s">
        <v>196</v>
      </c>
      <c r="E19" s="67" t="s">
        <v>153</v>
      </c>
      <c r="F19" s="67" t="s">
        <v>190</v>
      </c>
    </row>
    <row r="20" spans="1:7" x14ac:dyDescent="0.25">
      <c r="A20" s="31" t="s">
        <v>2</v>
      </c>
      <c r="B20" s="388" t="s">
        <v>93</v>
      </c>
      <c r="C20" s="374"/>
      <c r="D20" s="307">
        <v>5.5500000000000001E-5</v>
      </c>
      <c r="E20" s="65" t="s">
        <v>153</v>
      </c>
      <c r="F20" s="65" t="s">
        <v>190</v>
      </c>
    </row>
    <row r="21" spans="1:7" ht="0" hidden="1" customHeight="1" x14ac:dyDescent="0.25"/>
    <row r="22" spans="1:7" ht="11.1" customHeight="1" x14ac:dyDescent="0.25"/>
    <row r="23" spans="1:7" x14ac:dyDescent="0.25">
      <c r="A23" s="31" t="s">
        <v>2</v>
      </c>
      <c r="B23" s="373" t="s">
        <v>197</v>
      </c>
      <c r="C23" s="378"/>
      <c r="D23" s="374"/>
      <c r="E23" s="51">
        <v>6499624249.1700001</v>
      </c>
    </row>
    <row r="24" spans="1:7" x14ac:dyDescent="0.25">
      <c r="A24" s="31" t="s">
        <v>2</v>
      </c>
      <c r="B24" s="375" t="s">
        <v>198</v>
      </c>
      <c r="C24" s="378"/>
      <c r="D24" s="374"/>
      <c r="E24" s="54">
        <v>31406142730.240002</v>
      </c>
    </row>
    <row r="25" spans="1:7" x14ac:dyDescent="0.25">
      <c r="A25" s="31" t="s">
        <v>2</v>
      </c>
      <c r="B25" s="373" t="s">
        <v>199</v>
      </c>
      <c r="C25" s="378"/>
      <c r="D25" s="374"/>
      <c r="E25" s="68">
        <v>17.685061000000001</v>
      </c>
    </row>
    <row r="26" spans="1:7" x14ac:dyDescent="0.25">
      <c r="A26" s="31" t="s">
        <v>2</v>
      </c>
      <c r="B26" s="375" t="s">
        <v>200</v>
      </c>
      <c r="C26" s="378"/>
      <c r="D26" s="374"/>
      <c r="E26" s="308">
        <v>7.6610000000000003E-4</v>
      </c>
    </row>
    <row r="27" spans="1:7" ht="0" hidden="1" customHeight="1" x14ac:dyDescent="0.25"/>
    <row r="28" spans="1:7" ht="3.6" customHeight="1" x14ac:dyDescent="0.25"/>
    <row r="29" spans="1:7" x14ac:dyDescent="0.25">
      <c r="A29" s="31" t="s">
        <v>2</v>
      </c>
      <c r="B29" s="375" t="s">
        <v>2</v>
      </c>
      <c r="C29" s="378"/>
      <c r="D29" s="378"/>
      <c r="E29" s="374"/>
      <c r="F29" s="31" t="s">
        <v>2</v>
      </c>
      <c r="G29" s="31" t="s">
        <v>2</v>
      </c>
    </row>
    <row r="30" spans="1:7" x14ac:dyDescent="0.25">
      <c r="A30" s="31" t="s">
        <v>2</v>
      </c>
      <c r="B30" s="390" t="s">
        <v>201</v>
      </c>
      <c r="C30" s="333"/>
      <c r="D30" s="333"/>
      <c r="E30" s="333"/>
      <c r="F30" s="69" t="s">
        <v>2</v>
      </c>
      <c r="G30" s="70" t="s">
        <v>146</v>
      </c>
    </row>
    <row r="31" spans="1:7" x14ac:dyDescent="0.25">
      <c r="A31" s="31" t="s">
        <v>2</v>
      </c>
      <c r="B31" s="375" t="s">
        <v>2</v>
      </c>
      <c r="C31" s="378"/>
      <c r="D31" s="378"/>
      <c r="E31" s="374"/>
      <c r="F31" s="31" t="s">
        <v>2</v>
      </c>
      <c r="G31" s="31" t="s">
        <v>2</v>
      </c>
    </row>
    <row r="32" spans="1:7" x14ac:dyDescent="0.25">
      <c r="A32" s="31" t="s">
        <v>2</v>
      </c>
      <c r="B32" s="390" t="s">
        <v>202</v>
      </c>
      <c r="C32" s="333"/>
      <c r="D32" s="333"/>
      <c r="E32" s="333"/>
      <c r="F32" s="69" t="s">
        <v>2</v>
      </c>
      <c r="G32" s="70" t="s">
        <v>153</v>
      </c>
    </row>
    <row r="33" spans="1:7" x14ac:dyDescent="0.25">
      <c r="A33" s="31" t="s">
        <v>2</v>
      </c>
      <c r="B33" s="375" t="s">
        <v>2</v>
      </c>
      <c r="C33" s="378"/>
      <c r="D33" s="378"/>
      <c r="E33" s="374"/>
      <c r="F33" s="31" t="s">
        <v>2</v>
      </c>
      <c r="G33" s="31" t="s">
        <v>2</v>
      </c>
    </row>
    <row r="34" spans="1:7" x14ac:dyDescent="0.25">
      <c r="A34" s="31" t="s">
        <v>2</v>
      </c>
      <c r="B34" s="390" t="s">
        <v>203</v>
      </c>
      <c r="C34" s="333"/>
      <c r="D34" s="333"/>
      <c r="E34" s="333"/>
      <c r="F34" s="69" t="s">
        <v>2</v>
      </c>
      <c r="G34" s="70" t="s">
        <v>204</v>
      </c>
    </row>
    <row r="35" spans="1:7" x14ac:dyDescent="0.25">
      <c r="A35" s="31" t="s">
        <v>2</v>
      </c>
      <c r="B35" s="389" t="s">
        <v>205</v>
      </c>
      <c r="C35" s="378"/>
      <c r="D35" s="378"/>
      <c r="E35" s="374"/>
      <c r="F35" s="71" t="s">
        <v>2</v>
      </c>
    </row>
    <row r="36" spans="1:7" x14ac:dyDescent="0.25">
      <c r="A36" s="31" t="s">
        <v>2</v>
      </c>
      <c r="B36" s="388" t="s">
        <v>206</v>
      </c>
      <c r="C36" s="378"/>
      <c r="D36" s="378"/>
      <c r="E36" s="374"/>
      <c r="F36" s="72" t="s">
        <v>207</v>
      </c>
      <c r="G36" s="73" t="s">
        <v>153</v>
      </c>
    </row>
    <row r="37" spans="1:7" x14ac:dyDescent="0.25">
      <c r="A37" s="31" t="s">
        <v>2</v>
      </c>
      <c r="B37" s="389" t="s">
        <v>208</v>
      </c>
      <c r="C37" s="378"/>
      <c r="D37" s="378"/>
      <c r="E37" s="374"/>
      <c r="F37" s="71" t="s">
        <v>209</v>
      </c>
      <c r="G37" s="73" t="s">
        <v>153</v>
      </c>
    </row>
    <row r="38" spans="1:7" x14ac:dyDescent="0.25">
      <c r="A38" s="31" t="s">
        <v>2</v>
      </c>
      <c r="B38" s="388" t="s">
        <v>210</v>
      </c>
      <c r="C38" s="378"/>
      <c r="D38" s="378"/>
      <c r="E38" s="374"/>
      <c r="F38" s="72" t="s">
        <v>211</v>
      </c>
      <c r="G38" s="73" t="s">
        <v>153</v>
      </c>
    </row>
    <row r="39" spans="1:7" x14ac:dyDescent="0.25">
      <c r="A39" s="31" t="s">
        <v>2</v>
      </c>
      <c r="B39" s="389" t="s">
        <v>212</v>
      </c>
      <c r="C39" s="378"/>
      <c r="D39" s="378"/>
      <c r="E39" s="374"/>
      <c r="F39" s="71" t="s">
        <v>190</v>
      </c>
      <c r="G39" s="73" t="s">
        <v>153</v>
      </c>
    </row>
    <row r="40" spans="1:7" x14ac:dyDescent="0.25">
      <c r="A40" s="31" t="s">
        <v>2</v>
      </c>
      <c r="B40" s="388" t="s">
        <v>213</v>
      </c>
      <c r="C40" s="378"/>
      <c r="D40" s="378"/>
      <c r="E40" s="374"/>
      <c r="F40" s="72" t="s">
        <v>2</v>
      </c>
    </row>
    <row r="41" spans="1:7" x14ac:dyDescent="0.25">
      <c r="A41" s="31" t="s">
        <v>2</v>
      </c>
      <c r="B41" s="389" t="s">
        <v>214</v>
      </c>
      <c r="C41" s="378"/>
      <c r="D41" s="378"/>
      <c r="E41" s="374"/>
      <c r="F41" s="71" t="s">
        <v>193</v>
      </c>
      <c r="G41" s="73" t="s">
        <v>153</v>
      </c>
    </row>
    <row r="42" spans="1:7" x14ac:dyDescent="0.25">
      <c r="A42" s="31" t="s">
        <v>2</v>
      </c>
      <c r="B42" s="388" t="s">
        <v>215</v>
      </c>
      <c r="C42" s="378"/>
      <c r="D42" s="378"/>
      <c r="E42" s="374"/>
      <c r="F42" s="72" t="s">
        <v>194</v>
      </c>
      <c r="G42" s="73" t="s">
        <v>153</v>
      </c>
    </row>
    <row r="43" spans="1:7" x14ac:dyDescent="0.25">
      <c r="A43" s="31" t="s">
        <v>2</v>
      </c>
      <c r="B43" s="389" t="s">
        <v>216</v>
      </c>
      <c r="C43" s="378"/>
      <c r="D43" s="378"/>
      <c r="E43" s="374"/>
      <c r="F43" s="71" t="s">
        <v>217</v>
      </c>
      <c r="G43" s="73" t="s">
        <v>153</v>
      </c>
    </row>
    <row r="44" spans="1:7" x14ac:dyDescent="0.25">
      <c r="A44" s="31" t="s">
        <v>2</v>
      </c>
      <c r="B44" s="388" t="s">
        <v>218</v>
      </c>
      <c r="C44" s="378"/>
      <c r="D44" s="378"/>
      <c r="E44" s="374"/>
      <c r="F44" s="72"/>
      <c r="G44" s="73" t="s">
        <v>153</v>
      </c>
    </row>
    <row r="45" spans="1:7" x14ac:dyDescent="0.25">
      <c r="A45" s="31" t="s">
        <v>2</v>
      </c>
      <c r="B45" s="389" t="s">
        <v>219</v>
      </c>
      <c r="C45" s="378"/>
      <c r="D45" s="378"/>
      <c r="E45" s="374"/>
      <c r="F45" s="71"/>
      <c r="G45" s="73" t="s">
        <v>153</v>
      </c>
    </row>
    <row r="46" spans="1:7" ht="29.25" customHeight="1" x14ac:dyDescent="0.25">
      <c r="A46" s="31" t="s">
        <v>2</v>
      </c>
      <c r="B46" s="388" t="s">
        <v>220</v>
      </c>
      <c r="C46" s="378"/>
      <c r="D46" s="378"/>
      <c r="E46" s="374"/>
      <c r="F46" s="72" t="s">
        <v>221</v>
      </c>
      <c r="G46" s="73" t="s">
        <v>153</v>
      </c>
    </row>
    <row r="47" spans="1:7" x14ac:dyDescent="0.25">
      <c r="A47" s="31" t="s">
        <v>2</v>
      </c>
      <c r="B47" s="375" t="s">
        <v>2</v>
      </c>
      <c r="C47" s="378"/>
      <c r="D47" s="378"/>
      <c r="E47" s="374"/>
      <c r="F47" s="31" t="s">
        <v>2</v>
      </c>
      <c r="G47" s="31" t="s">
        <v>2</v>
      </c>
    </row>
    <row r="48" spans="1:7" x14ac:dyDescent="0.25">
      <c r="A48" s="31" t="s">
        <v>2</v>
      </c>
      <c r="B48" s="390" t="s">
        <v>222</v>
      </c>
      <c r="C48" s="333"/>
      <c r="D48" s="333"/>
      <c r="E48" s="333"/>
      <c r="F48" s="69" t="s">
        <v>2</v>
      </c>
      <c r="G48" s="70" t="s">
        <v>204</v>
      </c>
    </row>
    <row r="49" spans="1:7" x14ac:dyDescent="0.25">
      <c r="A49" s="31" t="s">
        <v>2</v>
      </c>
      <c r="B49" s="389" t="s">
        <v>223</v>
      </c>
      <c r="C49" s="378"/>
      <c r="D49" s="378"/>
      <c r="E49" s="374"/>
      <c r="F49" s="71" t="s">
        <v>2</v>
      </c>
      <c r="G49" s="73" t="s">
        <v>153</v>
      </c>
    </row>
    <row r="50" spans="1:7" ht="31.5" customHeight="1" x14ac:dyDescent="0.25">
      <c r="A50" s="31" t="s">
        <v>2</v>
      </c>
      <c r="B50" s="388" t="s">
        <v>224</v>
      </c>
      <c r="C50" s="378"/>
      <c r="D50" s="378"/>
      <c r="E50" s="374"/>
      <c r="F50" s="72" t="s">
        <v>2</v>
      </c>
      <c r="G50" s="73" t="s">
        <v>153</v>
      </c>
    </row>
    <row r="51" spans="1:7" ht="30" customHeight="1" x14ac:dyDescent="0.25">
      <c r="A51" s="31" t="s">
        <v>2</v>
      </c>
      <c r="B51" s="389" t="s">
        <v>225</v>
      </c>
      <c r="C51" s="378"/>
      <c r="D51" s="378"/>
      <c r="E51" s="374"/>
      <c r="F51" s="71" t="s">
        <v>2</v>
      </c>
      <c r="G51" s="73" t="s">
        <v>153</v>
      </c>
    </row>
    <row r="52" spans="1:7" x14ac:dyDescent="0.25">
      <c r="A52" s="31" t="s">
        <v>2</v>
      </c>
      <c r="B52" s="388" t="s">
        <v>226</v>
      </c>
      <c r="C52" s="378"/>
      <c r="D52" s="378"/>
      <c r="E52" s="374"/>
      <c r="F52" s="72" t="s">
        <v>2</v>
      </c>
      <c r="G52" s="73" t="s">
        <v>153</v>
      </c>
    </row>
    <row r="53" spans="1:7" ht="52.5" customHeight="1" x14ac:dyDescent="0.25">
      <c r="A53" s="31" t="s">
        <v>2</v>
      </c>
      <c r="B53" s="389" t="s">
        <v>227</v>
      </c>
      <c r="C53" s="378"/>
      <c r="D53" s="378"/>
      <c r="E53" s="374"/>
      <c r="F53" s="71" t="s">
        <v>2</v>
      </c>
      <c r="G53" s="73" t="s">
        <v>153</v>
      </c>
    </row>
    <row r="54" spans="1:7" ht="42" customHeight="1" x14ac:dyDescent="0.25">
      <c r="A54" s="31" t="s">
        <v>2</v>
      </c>
      <c r="B54" s="388" t="s">
        <v>228</v>
      </c>
      <c r="C54" s="378"/>
      <c r="D54" s="378"/>
      <c r="E54" s="374"/>
      <c r="F54" s="72" t="s">
        <v>2</v>
      </c>
      <c r="G54" s="73" t="s">
        <v>153</v>
      </c>
    </row>
    <row r="55" spans="1:7" x14ac:dyDescent="0.25">
      <c r="A55" s="31" t="s">
        <v>2</v>
      </c>
      <c r="B55" s="389" t="s">
        <v>229</v>
      </c>
      <c r="C55" s="378"/>
      <c r="D55" s="378"/>
      <c r="E55" s="374"/>
      <c r="F55" s="71" t="s">
        <v>2</v>
      </c>
      <c r="G55" s="73" t="s">
        <v>153</v>
      </c>
    </row>
    <row r="56" spans="1:7" x14ac:dyDescent="0.25">
      <c r="A56" s="31" t="s">
        <v>2</v>
      </c>
      <c r="B56" s="388" t="s">
        <v>230</v>
      </c>
      <c r="C56" s="378"/>
      <c r="D56" s="378"/>
      <c r="E56" s="374"/>
      <c r="F56" s="72" t="s">
        <v>2</v>
      </c>
      <c r="G56" s="73" t="s">
        <v>153</v>
      </c>
    </row>
    <row r="57" spans="1:7" ht="0" hidden="1" customHeight="1" x14ac:dyDescent="0.25"/>
  </sheetData>
  <sheetProtection sheet="1" objects="1" scenarios="1"/>
  <mergeCells count="50">
    <mergeCell ref="A1:B3"/>
    <mergeCell ref="C1:G1"/>
    <mergeCell ref="C2:G2"/>
    <mergeCell ref="C3:G3"/>
    <mergeCell ref="B4:C4"/>
    <mergeCell ref="B5:C5"/>
    <mergeCell ref="B6:C6"/>
    <mergeCell ref="B7:C7"/>
    <mergeCell ref="B8:C8"/>
    <mergeCell ref="B9:C9"/>
    <mergeCell ref="B11:C11"/>
    <mergeCell ref="B12:C12"/>
    <mergeCell ref="B13:C13"/>
    <mergeCell ref="B14:C14"/>
    <mergeCell ref="B17:C17"/>
    <mergeCell ref="B18:C18"/>
    <mergeCell ref="B19:C19"/>
    <mergeCell ref="B20:C20"/>
    <mergeCell ref="B23:D23"/>
    <mergeCell ref="B24:D24"/>
    <mergeCell ref="B25:D25"/>
    <mergeCell ref="B26:D26"/>
    <mergeCell ref="B29:E29"/>
    <mergeCell ref="B30:E30"/>
    <mergeCell ref="B31:E31"/>
    <mergeCell ref="B32:E32"/>
    <mergeCell ref="B33:E33"/>
    <mergeCell ref="B34:E34"/>
    <mergeCell ref="B35:E35"/>
    <mergeCell ref="B36:E36"/>
    <mergeCell ref="B37:E37"/>
    <mergeCell ref="B38:E38"/>
    <mergeCell ref="B39:E39"/>
    <mergeCell ref="B40:E40"/>
    <mergeCell ref="B41:E41"/>
    <mergeCell ref="B42:E42"/>
    <mergeCell ref="B43:E43"/>
    <mergeCell ref="B44:E44"/>
    <mergeCell ref="B45:E45"/>
    <mergeCell ref="B46:E46"/>
    <mergeCell ref="B47:E47"/>
    <mergeCell ref="B48:E48"/>
    <mergeCell ref="B49:E49"/>
    <mergeCell ref="B50:E50"/>
    <mergeCell ref="B51:E51"/>
    <mergeCell ref="B52:E52"/>
    <mergeCell ref="B53:E53"/>
    <mergeCell ref="B54:E54"/>
    <mergeCell ref="B55:E55"/>
    <mergeCell ref="B56:E56"/>
  </mergeCells>
  <pageMargins left="0.25" right="0.25" top="0.25" bottom="0.25" header="0.25" footer="0.25"/>
  <pageSetup scale="54" orientation="portrait" cellComments="atEnd"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54"/>
  <sheetViews>
    <sheetView showGridLines="0" workbookViewId="0">
      <selection activeCell="T18" sqref="T18"/>
    </sheetView>
  </sheetViews>
  <sheetFormatPr baseColWidth="10" defaultColWidth="9.140625" defaultRowHeight="15" x14ac:dyDescent="0.25"/>
  <cols>
    <col min="1" max="1" width="1.7109375" customWidth="1"/>
    <col min="2" max="2" width="31.85546875" customWidth="1"/>
    <col min="3" max="3" width="16.140625" customWidth="1"/>
    <col min="4" max="4" width="16.5703125" customWidth="1"/>
    <col min="5" max="5" width="8.5703125" customWidth="1"/>
    <col min="6" max="6" width="6.85546875" customWidth="1"/>
    <col min="7" max="7" width="11.5703125" customWidth="1"/>
    <col min="8" max="8" width="6.5703125" customWidth="1"/>
    <col min="9" max="9" width="10" customWidth="1"/>
    <col min="10" max="10" width="15.42578125" customWidth="1"/>
    <col min="11" max="11" width="11.5703125" customWidth="1"/>
    <col min="12" max="12" width="16.5703125" customWidth="1"/>
    <col min="13" max="13" width="15.42578125" customWidth="1"/>
    <col min="14" max="14" width="11.5703125" customWidth="1"/>
    <col min="15" max="16" width="13.7109375" customWidth="1"/>
    <col min="17" max="17" width="0" hidden="1" customWidth="1"/>
  </cols>
  <sheetData>
    <row r="1" spans="1:16" ht="18" customHeight="1" x14ac:dyDescent="0.25">
      <c r="A1" s="333"/>
      <c r="B1" s="333"/>
      <c r="C1" s="339" t="s">
        <v>0</v>
      </c>
      <c r="D1" s="333"/>
      <c r="E1" s="333"/>
      <c r="F1" s="333"/>
      <c r="G1" s="333"/>
      <c r="H1" s="333"/>
      <c r="I1" s="333"/>
      <c r="J1" s="333"/>
      <c r="K1" s="333"/>
      <c r="L1" s="333"/>
      <c r="M1" s="333"/>
      <c r="N1" s="333"/>
      <c r="O1" s="333"/>
      <c r="P1" s="333"/>
    </row>
    <row r="2" spans="1:16" ht="18" customHeight="1" x14ac:dyDescent="0.25">
      <c r="A2" s="333"/>
      <c r="B2" s="333"/>
      <c r="C2" s="339" t="s">
        <v>1</v>
      </c>
      <c r="D2" s="333"/>
      <c r="E2" s="333"/>
      <c r="F2" s="333"/>
      <c r="G2" s="333"/>
      <c r="H2" s="333"/>
      <c r="I2" s="333"/>
      <c r="J2" s="333"/>
      <c r="K2" s="333"/>
      <c r="L2" s="333"/>
      <c r="M2" s="333"/>
      <c r="N2" s="333"/>
      <c r="O2" s="333"/>
      <c r="P2" s="333"/>
    </row>
    <row r="3" spans="1:16" ht="18" customHeight="1" x14ac:dyDescent="0.25">
      <c r="A3" s="333"/>
      <c r="B3" s="333"/>
      <c r="C3" s="339" t="s">
        <v>2</v>
      </c>
      <c r="D3" s="333"/>
      <c r="E3" s="333"/>
      <c r="F3" s="333"/>
      <c r="G3" s="333"/>
      <c r="H3" s="333"/>
      <c r="I3" s="333"/>
      <c r="J3" s="333"/>
      <c r="K3" s="333"/>
      <c r="L3" s="333"/>
      <c r="M3" s="333"/>
      <c r="N3" s="333"/>
      <c r="O3" s="333"/>
      <c r="P3" s="333"/>
    </row>
    <row r="4" spans="1:16" ht="15.75" x14ac:dyDescent="0.25">
      <c r="A4" s="26" t="s">
        <v>2</v>
      </c>
      <c r="B4" s="383" t="s">
        <v>2</v>
      </c>
      <c r="C4" s="333"/>
      <c r="D4" s="333"/>
      <c r="E4" s="333"/>
      <c r="F4" s="333"/>
      <c r="G4" s="333"/>
      <c r="H4" s="333"/>
      <c r="I4" s="340" t="s">
        <v>2</v>
      </c>
      <c r="J4" s="333"/>
      <c r="K4" s="333"/>
      <c r="L4" s="333"/>
      <c r="M4" s="333"/>
      <c r="N4" s="333"/>
      <c r="O4" s="3" t="s">
        <v>2</v>
      </c>
      <c r="P4" s="3" t="s">
        <v>2</v>
      </c>
    </row>
    <row r="5" spans="1:16" ht="15.75" x14ac:dyDescent="0.25">
      <c r="A5" s="26" t="s">
        <v>2</v>
      </c>
      <c r="B5" s="340" t="s">
        <v>231</v>
      </c>
      <c r="C5" s="333"/>
      <c r="D5" s="333"/>
      <c r="E5" s="333"/>
      <c r="F5" s="333"/>
      <c r="G5" s="333"/>
      <c r="H5" s="333"/>
      <c r="I5" s="340" t="s">
        <v>2</v>
      </c>
      <c r="J5" s="333"/>
      <c r="K5" s="333"/>
      <c r="L5" s="333"/>
      <c r="M5" s="333"/>
      <c r="N5" s="333"/>
      <c r="O5" s="3" t="s">
        <v>2</v>
      </c>
      <c r="P5" s="3" t="s">
        <v>2</v>
      </c>
    </row>
    <row r="6" spans="1:16" ht="15.75" x14ac:dyDescent="0.25">
      <c r="A6" s="26" t="s">
        <v>2</v>
      </c>
      <c r="B6" s="383" t="s">
        <v>2</v>
      </c>
      <c r="C6" s="333"/>
      <c r="D6" s="333"/>
      <c r="E6" s="333"/>
      <c r="F6" s="333"/>
      <c r="G6" s="333"/>
      <c r="H6" s="333"/>
      <c r="I6" s="340" t="s">
        <v>2</v>
      </c>
      <c r="J6" s="333"/>
      <c r="K6" s="333"/>
      <c r="L6" s="333"/>
      <c r="M6" s="333"/>
      <c r="N6" s="333"/>
      <c r="O6" s="3" t="s">
        <v>2</v>
      </c>
      <c r="P6" s="3" t="s">
        <v>2</v>
      </c>
    </row>
    <row r="7" spans="1:16" x14ac:dyDescent="0.25">
      <c r="A7" s="338" t="s">
        <v>2</v>
      </c>
      <c r="B7" s="350" t="s">
        <v>128</v>
      </c>
      <c r="C7" s="333"/>
      <c r="D7" s="399" t="s">
        <v>232</v>
      </c>
      <c r="E7" s="400"/>
      <c r="F7" s="400"/>
      <c r="G7" s="401"/>
      <c r="H7" s="399" t="s">
        <v>233</v>
      </c>
      <c r="I7" s="400"/>
      <c r="J7" s="400"/>
      <c r="K7" s="401"/>
      <c r="L7" s="399" t="s">
        <v>234</v>
      </c>
      <c r="M7" s="400"/>
      <c r="N7" s="401"/>
      <c r="O7" s="340" t="s">
        <v>2</v>
      </c>
      <c r="P7" s="340" t="s">
        <v>2</v>
      </c>
    </row>
    <row r="8" spans="1:16" x14ac:dyDescent="0.25">
      <c r="A8" s="333"/>
      <c r="B8" s="338" t="s">
        <v>235</v>
      </c>
      <c r="C8" s="333"/>
      <c r="D8" s="74" t="s">
        <v>236</v>
      </c>
      <c r="E8" s="395" t="s">
        <v>237</v>
      </c>
      <c r="F8" s="345"/>
      <c r="G8" s="74" t="s">
        <v>238</v>
      </c>
      <c r="H8" s="395" t="s">
        <v>236</v>
      </c>
      <c r="I8" s="345"/>
      <c r="J8" s="74" t="s">
        <v>237</v>
      </c>
      <c r="K8" s="74" t="s">
        <v>238</v>
      </c>
      <c r="L8" s="74" t="s">
        <v>236</v>
      </c>
      <c r="M8" s="74" t="s">
        <v>237</v>
      </c>
      <c r="N8" s="74" t="s">
        <v>238</v>
      </c>
      <c r="O8" s="333"/>
      <c r="P8" s="333"/>
    </row>
    <row r="9" spans="1:16" x14ac:dyDescent="0.25">
      <c r="A9" s="333"/>
      <c r="B9" s="396" t="s">
        <v>239</v>
      </c>
      <c r="C9" s="333"/>
      <c r="D9" s="75" t="s">
        <v>240</v>
      </c>
      <c r="E9" s="397" t="s">
        <v>241</v>
      </c>
      <c r="F9" s="345"/>
      <c r="G9" s="75" t="s">
        <v>242</v>
      </c>
      <c r="H9" s="397" t="s">
        <v>243</v>
      </c>
      <c r="I9" s="345"/>
      <c r="J9" s="75" t="s">
        <v>244</v>
      </c>
      <c r="K9" s="75" t="s">
        <v>242</v>
      </c>
      <c r="L9" s="75" t="s">
        <v>245</v>
      </c>
      <c r="M9" s="75" t="s">
        <v>246</v>
      </c>
      <c r="N9" s="75" t="s">
        <v>242</v>
      </c>
      <c r="O9" s="333"/>
      <c r="P9" s="333"/>
    </row>
    <row r="10" spans="1:16" x14ac:dyDescent="0.25">
      <c r="A10" s="333"/>
      <c r="B10" s="396" t="s">
        <v>247</v>
      </c>
      <c r="C10" s="333"/>
      <c r="D10" s="76" t="s">
        <v>248</v>
      </c>
      <c r="E10" s="398" t="s">
        <v>241</v>
      </c>
      <c r="F10" s="345"/>
      <c r="G10" s="76" t="s">
        <v>249</v>
      </c>
      <c r="H10" s="398" t="s">
        <v>250</v>
      </c>
      <c r="I10" s="345"/>
      <c r="J10" s="76" t="s">
        <v>244</v>
      </c>
      <c r="K10" s="76" t="s">
        <v>249</v>
      </c>
      <c r="L10" s="76" t="s">
        <v>248</v>
      </c>
      <c r="M10" s="76" t="s">
        <v>251</v>
      </c>
      <c r="N10" s="76" t="s">
        <v>249</v>
      </c>
      <c r="O10" s="333"/>
      <c r="P10" s="333"/>
    </row>
    <row r="11" spans="1:16" x14ac:dyDescent="0.25">
      <c r="A11" s="333"/>
      <c r="B11" s="338" t="s">
        <v>2</v>
      </c>
      <c r="C11" s="333"/>
      <c r="D11" s="76" t="s">
        <v>2</v>
      </c>
      <c r="E11" s="398" t="s">
        <v>2</v>
      </c>
      <c r="F11" s="345"/>
      <c r="G11" s="76" t="s">
        <v>2</v>
      </c>
      <c r="H11" s="398" t="s">
        <v>2</v>
      </c>
      <c r="I11" s="345"/>
      <c r="J11" s="76" t="s">
        <v>2</v>
      </c>
      <c r="K11" s="76" t="s">
        <v>2</v>
      </c>
      <c r="L11" s="76" t="s">
        <v>2</v>
      </c>
      <c r="M11" s="76" t="s">
        <v>2</v>
      </c>
      <c r="N11" s="76" t="s">
        <v>2</v>
      </c>
      <c r="O11" s="333"/>
      <c r="P11" s="333"/>
    </row>
    <row r="12" spans="1:16" ht="113.45" customHeight="1" x14ac:dyDescent="0.25">
      <c r="A12" s="2" t="s">
        <v>2</v>
      </c>
      <c r="B12" s="392" t="s">
        <v>252</v>
      </c>
      <c r="C12" s="333"/>
      <c r="D12" s="394" t="s">
        <v>253</v>
      </c>
      <c r="E12" s="333"/>
      <c r="F12" s="333"/>
      <c r="G12" s="333"/>
      <c r="H12" s="333"/>
      <c r="I12" s="333"/>
      <c r="J12" s="333"/>
      <c r="K12" s="333"/>
      <c r="L12" s="333"/>
      <c r="M12" s="333"/>
      <c r="N12" s="333"/>
      <c r="O12" s="77" t="s">
        <v>254</v>
      </c>
      <c r="P12" s="70" t="s">
        <v>255</v>
      </c>
    </row>
    <row r="13" spans="1:16" x14ac:dyDescent="0.25">
      <c r="A13" s="2" t="s">
        <v>2</v>
      </c>
      <c r="B13" s="392" t="s">
        <v>2</v>
      </c>
      <c r="C13" s="333"/>
      <c r="D13" s="393" t="s">
        <v>2</v>
      </c>
      <c r="E13" s="333"/>
      <c r="F13" s="393" t="s">
        <v>2</v>
      </c>
      <c r="G13" s="333"/>
      <c r="H13" s="333"/>
      <c r="I13" s="393" t="s">
        <v>2</v>
      </c>
      <c r="J13" s="333"/>
      <c r="K13" s="333"/>
      <c r="L13" s="333"/>
      <c r="M13" s="333"/>
      <c r="N13" s="333"/>
      <c r="O13" s="78" t="s">
        <v>2</v>
      </c>
      <c r="P13" s="78" t="s">
        <v>2</v>
      </c>
    </row>
    <row r="14" spans="1:16" x14ac:dyDescent="0.25">
      <c r="A14" s="338" t="s">
        <v>2</v>
      </c>
      <c r="B14" s="350" t="s">
        <v>136</v>
      </c>
      <c r="C14" s="333"/>
      <c r="D14" s="399" t="s">
        <v>232</v>
      </c>
      <c r="E14" s="400"/>
      <c r="F14" s="400"/>
      <c r="G14" s="401"/>
      <c r="H14" s="399" t="s">
        <v>233</v>
      </c>
      <c r="I14" s="400"/>
      <c r="J14" s="400"/>
      <c r="K14" s="401"/>
      <c r="L14" s="399" t="s">
        <v>234</v>
      </c>
      <c r="M14" s="400"/>
      <c r="N14" s="401"/>
      <c r="O14" s="340" t="s">
        <v>2</v>
      </c>
      <c r="P14" s="340" t="s">
        <v>2</v>
      </c>
    </row>
    <row r="15" spans="1:16" x14ac:dyDescent="0.25">
      <c r="A15" s="333"/>
      <c r="B15" s="338" t="s">
        <v>256</v>
      </c>
      <c r="C15" s="333"/>
      <c r="D15" s="74" t="s">
        <v>236</v>
      </c>
      <c r="E15" s="395" t="s">
        <v>237</v>
      </c>
      <c r="F15" s="345"/>
      <c r="G15" s="74" t="s">
        <v>238</v>
      </c>
      <c r="H15" s="395" t="s">
        <v>236</v>
      </c>
      <c r="I15" s="345"/>
      <c r="J15" s="74" t="s">
        <v>237</v>
      </c>
      <c r="K15" s="74" t="s">
        <v>238</v>
      </c>
      <c r="L15" s="74" t="s">
        <v>236</v>
      </c>
      <c r="M15" s="74" t="s">
        <v>237</v>
      </c>
      <c r="N15" s="74" t="s">
        <v>238</v>
      </c>
      <c r="O15" s="333"/>
      <c r="P15" s="333"/>
    </row>
    <row r="16" spans="1:16" x14ac:dyDescent="0.25">
      <c r="A16" s="333"/>
      <c r="B16" s="396" t="s">
        <v>239</v>
      </c>
      <c r="C16" s="333"/>
      <c r="D16" s="75" t="s">
        <v>245</v>
      </c>
      <c r="E16" s="397" t="s">
        <v>257</v>
      </c>
      <c r="F16" s="345"/>
      <c r="G16" s="75" t="s">
        <v>242</v>
      </c>
      <c r="H16" s="397" t="s">
        <v>258</v>
      </c>
      <c r="I16" s="345"/>
      <c r="J16" s="75" t="s">
        <v>244</v>
      </c>
      <c r="K16" s="75" t="s">
        <v>242</v>
      </c>
      <c r="L16" s="75" t="s">
        <v>259</v>
      </c>
      <c r="M16" s="75" t="s">
        <v>246</v>
      </c>
      <c r="N16" s="75" t="s">
        <v>242</v>
      </c>
      <c r="O16" s="333"/>
      <c r="P16" s="333"/>
    </row>
    <row r="17" spans="1:16" x14ac:dyDescent="0.25">
      <c r="A17" s="333"/>
      <c r="B17" s="396" t="s">
        <v>260</v>
      </c>
      <c r="C17" s="333"/>
      <c r="D17" s="76" t="s">
        <v>240</v>
      </c>
      <c r="E17" s="398" t="s">
        <v>249</v>
      </c>
      <c r="F17" s="345"/>
      <c r="G17" s="76" t="s">
        <v>249</v>
      </c>
      <c r="H17" s="398" t="s">
        <v>261</v>
      </c>
      <c r="I17" s="345"/>
      <c r="J17" s="76" t="s">
        <v>249</v>
      </c>
      <c r="K17" s="76" t="s">
        <v>249</v>
      </c>
      <c r="L17" s="76" t="s">
        <v>262</v>
      </c>
      <c r="M17" s="76" t="s">
        <v>263</v>
      </c>
      <c r="N17" s="76" t="s">
        <v>249</v>
      </c>
      <c r="O17" s="333"/>
      <c r="P17" s="333"/>
    </row>
    <row r="18" spans="1:16" x14ac:dyDescent="0.25">
      <c r="A18" s="333"/>
      <c r="B18" s="338" t="s">
        <v>2</v>
      </c>
      <c r="C18" s="333"/>
      <c r="D18" s="76" t="s">
        <v>2</v>
      </c>
      <c r="E18" s="398" t="s">
        <v>2</v>
      </c>
      <c r="F18" s="345"/>
      <c r="G18" s="76" t="s">
        <v>2</v>
      </c>
      <c r="H18" s="398" t="s">
        <v>2</v>
      </c>
      <c r="I18" s="345"/>
      <c r="J18" s="76" t="s">
        <v>2</v>
      </c>
      <c r="K18" s="76" t="s">
        <v>2</v>
      </c>
      <c r="L18" s="76" t="s">
        <v>2</v>
      </c>
      <c r="M18" s="76" t="s">
        <v>2</v>
      </c>
      <c r="N18" s="76" t="s">
        <v>2</v>
      </c>
      <c r="O18" s="333"/>
      <c r="P18" s="333"/>
    </row>
    <row r="19" spans="1:16" ht="0" hidden="1" customHeight="1" x14ac:dyDescent="0.25">
      <c r="A19" s="338" t="s">
        <v>2</v>
      </c>
      <c r="B19" s="392" t="s">
        <v>252</v>
      </c>
      <c r="C19" s="333"/>
      <c r="D19" s="394" t="s">
        <v>264</v>
      </c>
      <c r="E19" s="333"/>
      <c r="F19" s="333"/>
      <c r="G19" s="333"/>
      <c r="H19" s="333"/>
      <c r="I19" s="333"/>
      <c r="J19" s="333"/>
      <c r="K19" s="333"/>
      <c r="L19" s="333"/>
      <c r="M19" s="333"/>
      <c r="N19" s="333"/>
      <c r="O19" s="402" t="s">
        <v>254</v>
      </c>
      <c r="P19" s="403" t="s">
        <v>255</v>
      </c>
    </row>
    <row r="20" spans="1:16" ht="113.45" customHeight="1" x14ac:dyDescent="0.25">
      <c r="A20" s="333"/>
      <c r="B20" s="333"/>
      <c r="C20" s="333"/>
      <c r="D20" s="333"/>
      <c r="E20" s="333"/>
      <c r="F20" s="333"/>
      <c r="G20" s="333"/>
      <c r="H20" s="333"/>
      <c r="I20" s="333"/>
      <c r="J20" s="333"/>
      <c r="K20" s="333"/>
      <c r="L20" s="333"/>
      <c r="M20" s="333"/>
      <c r="N20" s="333"/>
      <c r="O20" s="333"/>
      <c r="P20" s="404"/>
    </row>
    <row r="21" spans="1:16" x14ac:dyDescent="0.25">
      <c r="A21" s="2" t="s">
        <v>2</v>
      </c>
      <c r="B21" s="392" t="s">
        <v>2</v>
      </c>
      <c r="C21" s="333"/>
      <c r="D21" s="393" t="s">
        <v>2</v>
      </c>
      <c r="E21" s="333"/>
      <c r="F21" s="393" t="s">
        <v>2</v>
      </c>
      <c r="G21" s="333"/>
      <c r="H21" s="333"/>
      <c r="I21" s="393" t="s">
        <v>2</v>
      </c>
      <c r="J21" s="333"/>
      <c r="K21" s="333"/>
      <c r="L21" s="333"/>
      <c r="M21" s="333"/>
      <c r="N21" s="333"/>
      <c r="O21" s="78" t="s">
        <v>2</v>
      </c>
      <c r="P21" s="78" t="s">
        <v>2</v>
      </c>
    </row>
    <row r="22" spans="1:16" x14ac:dyDescent="0.25">
      <c r="A22" s="338" t="s">
        <v>2</v>
      </c>
      <c r="B22" s="350" t="s">
        <v>136</v>
      </c>
      <c r="C22" s="333"/>
      <c r="D22" s="399" t="s">
        <v>232</v>
      </c>
      <c r="E22" s="400"/>
      <c r="F22" s="400"/>
      <c r="G22" s="401"/>
      <c r="H22" s="399" t="s">
        <v>233</v>
      </c>
      <c r="I22" s="400"/>
      <c r="J22" s="400"/>
      <c r="K22" s="401"/>
      <c r="L22" s="399" t="s">
        <v>234</v>
      </c>
      <c r="M22" s="400"/>
      <c r="N22" s="401"/>
      <c r="O22" s="340" t="s">
        <v>2</v>
      </c>
      <c r="P22" s="340" t="s">
        <v>2</v>
      </c>
    </row>
    <row r="23" spans="1:16" x14ac:dyDescent="0.25">
      <c r="A23" s="333"/>
      <c r="B23" s="338" t="s">
        <v>265</v>
      </c>
      <c r="C23" s="333"/>
      <c r="D23" s="74" t="s">
        <v>236</v>
      </c>
      <c r="E23" s="395" t="s">
        <v>237</v>
      </c>
      <c r="F23" s="345"/>
      <c r="G23" s="74" t="s">
        <v>238</v>
      </c>
      <c r="H23" s="395" t="s">
        <v>236</v>
      </c>
      <c r="I23" s="345"/>
      <c r="J23" s="74" t="s">
        <v>237</v>
      </c>
      <c r="K23" s="74" t="s">
        <v>238</v>
      </c>
      <c r="L23" s="74" t="s">
        <v>236</v>
      </c>
      <c r="M23" s="74" t="s">
        <v>237</v>
      </c>
      <c r="N23" s="74" t="s">
        <v>238</v>
      </c>
      <c r="O23" s="333"/>
      <c r="P23" s="333"/>
    </row>
    <row r="24" spans="1:16" x14ac:dyDescent="0.25">
      <c r="A24" s="333"/>
      <c r="B24" s="396" t="s">
        <v>239</v>
      </c>
      <c r="C24" s="333"/>
      <c r="D24" s="75" t="s">
        <v>240</v>
      </c>
      <c r="E24" s="397" t="s">
        <v>241</v>
      </c>
      <c r="F24" s="345"/>
      <c r="G24" s="75" t="s">
        <v>242</v>
      </c>
      <c r="H24" s="397" t="s">
        <v>243</v>
      </c>
      <c r="I24" s="345"/>
      <c r="J24" s="75" t="s">
        <v>244</v>
      </c>
      <c r="K24" s="75" t="s">
        <v>242</v>
      </c>
      <c r="L24" s="75" t="s">
        <v>245</v>
      </c>
      <c r="M24" s="75" t="s">
        <v>246</v>
      </c>
      <c r="N24" s="75" t="s">
        <v>242</v>
      </c>
      <c r="O24" s="333"/>
      <c r="P24" s="333"/>
    </row>
    <row r="25" spans="1:16" x14ac:dyDescent="0.25">
      <c r="A25" s="333"/>
      <c r="B25" s="396" t="s">
        <v>260</v>
      </c>
      <c r="C25" s="333"/>
      <c r="D25" s="76" t="s">
        <v>266</v>
      </c>
      <c r="E25" s="398" t="s">
        <v>249</v>
      </c>
      <c r="F25" s="345"/>
      <c r="G25" s="76" t="s">
        <v>249</v>
      </c>
      <c r="H25" s="398" t="s">
        <v>261</v>
      </c>
      <c r="I25" s="345"/>
      <c r="J25" s="76" t="s">
        <v>249</v>
      </c>
      <c r="K25" s="76" t="s">
        <v>249</v>
      </c>
      <c r="L25" s="76" t="s">
        <v>262</v>
      </c>
      <c r="M25" s="76" t="s">
        <v>263</v>
      </c>
      <c r="N25" s="76" t="s">
        <v>249</v>
      </c>
      <c r="O25" s="333"/>
      <c r="P25" s="333"/>
    </row>
    <row r="26" spans="1:16" x14ac:dyDescent="0.25">
      <c r="A26" s="333"/>
      <c r="B26" s="338" t="s">
        <v>2</v>
      </c>
      <c r="C26" s="333"/>
      <c r="D26" s="76" t="s">
        <v>2</v>
      </c>
      <c r="E26" s="398" t="s">
        <v>2</v>
      </c>
      <c r="F26" s="345"/>
      <c r="G26" s="76" t="s">
        <v>2</v>
      </c>
      <c r="H26" s="398" t="s">
        <v>2</v>
      </c>
      <c r="I26" s="345"/>
      <c r="J26" s="76" t="s">
        <v>2</v>
      </c>
      <c r="K26" s="76" t="s">
        <v>2</v>
      </c>
      <c r="L26" s="76" t="s">
        <v>2</v>
      </c>
      <c r="M26" s="76" t="s">
        <v>2</v>
      </c>
      <c r="N26" s="76" t="s">
        <v>2</v>
      </c>
      <c r="O26" s="333"/>
      <c r="P26" s="333"/>
    </row>
    <row r="27" spans="1:16" ht="113.45" customHeight="1" x14ac:dyDescent="0.25">
      <c r="A27" s="2" t="s">
        <v>2</v>
      </c>
      <c r="B27" s="392" t="s">
        <v>252</v>
      </c>
      <c r="C27" s="333"/>
      <c r="D27" s="394" t="s">
        <v>264</v>
      </c>
      <c r="E27" s="333"/>
      <c r="F27" s="333"/>
      <c r="G27" s="333"/>
      <c r="H27" s="333"/>
      <c r="I27" s="333"/>
      <c r="J27" s="333"/>
      <c r="K27" s="333"/>
      <c r="L27" s="333"/>
      <c r="M27" s="333"/>
      <c r="N27" s="333"/>
      <c r="O27" s="77" t="s">
        <v>254</v>
      </c>
      <c r="P27" s="70" t="s">
        <v>255</v>
      </c>
    </row>
    <row r="28" spans="1:16" x14ac:dyDescent="0.25">
      <c r="A28" s="2" t="s">
        <v>2</v>
      </c>
      <c r="B28" s="392" t="s">
        <v>2</v>
      </c>
      <c r="C28" s="333"/>
      <c r="D28" s="393" t="s">
        <v>2</v>
      </c>
      <c r="E28" s="333"/>
      <c r="F28" s="393" t="s">
        <v>2</v>
      </c>
      <c r="G28" s="333"/>
      <c r="H28" s="333"/>
      <c r="I28" s="393" t="s">
        <v>2</v>
      </c>
      <c r="J28" s="333"/>
      <c r="K28" s="333"/>
      <c r="L28" s="333"/>
      <c r="M28" s="333"/>
      <c r="N28" s="333"/>
      <c r="O28" s="78" t="s">
        <v>2</v>
      </c>
      <c r="P28" s="78" t="s">
        <v>2</v>
      </c>
    </row>
    <row r="29" spans="1:16" x14ac:dyDescent="0.25">
      <c r="A29" s="338" t="s">
        <v>2</v>
      </c>
      <c r="B29" s="350" t="s">
        <v>136</v>
      </c>
      <c r="C29" s="333"/>
      <c r="D29" s="399" t="s">
        <v>232</v>
      </c>
      <c r="E29" s="400"/>
      <c r="F29" s="400"/>
      <c r="G29" s="401"/>
      <c r="H29" s="399" t="s">
        <v>233</v>
      </c>
      <c r="I29" s="400"/>
      <c r="J29" s="400"/>
      <c r="K29" s="401"/>
      <c r="L29" s="399" t="s">
        <v>234</v>
      </c>
      <c r="M29" s="400"/>
      <c r="N29" s="401"/>
      <c r="O29" s="340" t="s">
        <v>2</v>
      </c>
      <c r="P29" s="340" t="s">
        <v>2</v>
      </c>
    </row>
    <row r="30" spans="1:16" x14ac:dyDescent="0.25">
      <c r="A30" s="333"/>
      <c r="B30" s="338" t="s">
        <v>267</v>
      </c>
      <c r="C30" s="333"/>
      <c r="D30" s="74" t="s">
        <v>236</v>
      </c>
      <c r="E30" s="395" t="s">
        <v>237</v>
      </c>
      <c r="F30" s="345"/>
      <c r="G30" s="74" t="s">
        <v>238</v>
      </c>
      <c r="H30" s="395" t="s">
        <v>236</v>
      </c>
      <c r="I30" s="345"/>
      <c r="J30" s="74" t="s">
        <v>237</v>
      </c>
      <c r="K30" s="74" t="s">
        <v>238</v>
      </c>
      <c r="L30" s="74" t="s">
        <v>236</v>
      </c>
      <c r="M30" s="74" t="s">
        <v>237</v>
      </c>
      <c r="N30" s="74" t="s">
        <v>238</v>
      </c>
      <c r="O30" s="333"/>
      <c r="P30" s="333"/>
    </row>
    <row r="31" spans="1:16" x14ac:dyDescent="0.25">
      <c r="A31" s="333"/>
      <c r="B31" s="396" t="s">
        <v>239</v>
      </c>
      <c r="C31" s="333"/>
      <c r="D31" s="75" t="s">
        <v>245</v>
      </c>
      <c r="E31" s="397" t="s">
        <v>241</v>
      </c>
      <c r="F31" s="345"/>
      <c r="G31" s="75" t="s">
        <v>242</v>
      </c>
      <c r="H31" s="397" t="s">
        <v>268</v>
      </c>
      <c r="I31" s="345"/>
      <c r="J31" s="75" t="s">
        <v>244</v>
      </c>
      <c r="K31" s="75" t="s">
        <v>242</v>
      </c>
      <c r="L31" s="75" t="s">
        <v>245</v>
      </c>
      <c r="M31" s="75" t="s">
        <v>246</v>
      </c>
      <c r="N31" s="75" t="s">
        <v>242</v>
      </c>
      <c r="O31" s="333"/>
      <c r="P31" s="333"/>
    </row>
    <row r="32" spans="1:16" x14ac:dyDescent="0.25">
      <c r="A32" s="333"/>
      <c r="B32" s="396" t="s">
        <v>260</v>
      </c>
      <c r="C32" s="333"/>
      <c r="D32" s="76" t="s">
        <v>240</v>
      </c>
      <c r="E32" s="398" t="s">
        <v>249</v>
      </c>
      <c r="F32" s="345"/>
      <c r="G32" s="76" t="s">
        <v>249</v>
      </c>
      <c r="H32" s="398" t="s">
        <v>261</v>
      </c>
      <c r="I32" s="345"/>
      <c r="J32" s="76" t="s">
        <v>249</v>
      </c>
      <c r="K32" s="76" t="s">
        <v>249</v>
      </c>
      <c r="L32" s="76" t="s">
        <v>262</v>
      </c>
      <c r="M32" s="76" t="s">
        <v>263</v>
      </c>
      <c r="N32" s="76" t="s">
        <v>249</v>
      </c>
      <c r="O32" s="333"/>
      <c r="P32" s="333"/>
    </row>
    <row r="33" spans="1:16" x14ac:dyDescent="0.25">
      <c r="A33" s="333"/>
      <c r="B33" s="338" t="s">
        <v>2</v>
      </c>
      <c r="C33" s="333"/>
      <c r="D33" s="76" t="s">
        <v>2</v>
      </c>
      <c r="E33" s="398" t="s">
        <v>2</v>
      </c>
      <c r="F33" s="345"/>
      <c r="G33" s="76" t="s">
        <v>2</v>
      </c>
      <c r="H33" s="398" t="s">
        <v>2</v>
      </c>
      <c r="I33" s="345"/>
      <c r="J33" s="76" t="s">
        <v>2</v>
      </c>
      <c r="K33" s="76" t="s">
        <v>2</v>
      </c>
      <c r="L33" s="76" t="s">
        <v>2</v>
      </c>
      <c r="M33" s="76" t="s">
        <v>2</v>
      </c>
      <c r="N33" s="76" t="s">
        <v>2</v>
      </c>
      <c r="O33" s="333"/>
      <c r="P33" s="333"/>
    </row>
    <row r="34" spans="1:16" ht="113.45" customHeight="1" x14ac:dyDescent="0.25">
      <c r="A34" s="2" t="s">
        <v>2</v>
      </c>
      <c r="B34" s="392" t="s">
        <v>252</v>
      </c>
      <c r="C34" s="333"/>
      <c r="D34" s="394" t="s">
        <v>264</v>
      </c>
      <c r="E34" s="333"/>
      <c r="F34" s="333"/>
      <c r="G34" s="333"/>
      <c r="H34" s="333"/>
      <c r="I34" s="333"/>
      <c r="J34" s="333"/>
      <c r="K34" s="333"/>
      <c r="L34" s="333"/>
      <c r="M34" s="333"/>
      <c r="N34" s="333"/>
      <c r="O34" s="77" t="s">
        <v>254</v>
      </c>
      <c r="P34" s="70" t="s">
        <v>255</v>
      </c>
    </row>
    <row r="35" spans="1:16" x14ac:dyDescent="0.25">
      <c r="A35" s="2" t="s">
        <v>2</v>
      </c>
      <c r="B35" s="392" t="s">
        <v>2</v>
      </c>
      <c r="C35" s="333"/>
      <c r="D35" s="393" t="s">
        <v>2</v>
      </c>
      <c r="E35" s="333"/>
      <c r="F35" s="393" t="s">
        <v>2</v>
      </c>
      <c r="G35" s="333"/>
      <c r="H35" s="333"/>
      <c r="I35" s="393" t="s">
        <v>2</v>
      </c>
      <c r="J35" s="333"/>
      <c r="K35" s="333"/>
      <c r="L35" s="333"/>
      <c r="M35" s="333"/>
      <c r="N35" s="333"/>
      <c r="O35" s="78" t="s">
        <v>2</v>
      </c>
      <c r="P35" s="78" t="s">
        <v>2</v>
      </c>
    </row>
    <row r="36" spans="1:16" x14ac:dyDescent="0.25">
      <c r="A36" s="338" t="s">
        <v>2</v>
      </c>
      <c r="B36" s="350" t="s">
        <v>136</v>
      </c>
      <c r="C36" s="333"/>
      <c r="D36" s="399" t="s">
        <v>232</v>
      </c>
      <c r="E36" s="400"/>
      <c r="F36" s="400"/>
      <c r="G36" s="401"/>
      <c r="H36" s="399" t="s">
        <v>233</v>
      </c>
      <c r="I36" s="400"/>
      <c r="J36" s="400"/>
      <c r="K36" s="401"/>
      <c r="L36" s="399" t="s">
        <v>234</v>
      </c>
      <c r="M36" s="400"/>
      <c r="N36" s="401"/>
      <c r="O36" s="340" t="s">
        <v>2</v>
      </c>
      <c r="P36" s="340" t="s">
        <v>2</v>
      </c>
    </row>
    <row r="37" spans="1:16" x14ac:dyDescent="0.25">
      <c r="A37" s="333"/>
      <c r="B37" s="338" t="s">
        <v>269</v>
      </c>
      <c r="C37" s="333"/>
      <c r="D37" s="74" t="s">
        <v>236</v>
      </c>
      <c r="E37" s="395" t="s">
        <v>237</v>
      </c>
      <c r="F37" s="345"/>
      <c r="G37" s="74" t="s">
        <v>238</v>
      </c>
      <c r="H37" s="395" t="s">
        <v>236</v>
      </c>
      <c r="I37" s="345"/>
      <c r="J37" s="74" t="s">
        <v>237</v>
      </c>
      <c r="K37" s="74" t="s">
        <v>238</v>
      </c>
      <c r="L37" s="74" t="s">
        <v>236</v>
      </c>
      <c r="M37" s="74" t="s">
        <v>237</v>
      </c>
      <c r="N37" s="74" t="s">
        <v>238</v>
      </c>
      <c r="O37" s="333"/>
      <c r="P37" s="333"/>
    </row>
    <row r="38" spans="1:16" x14ac:dyDescent="0.25">
      <c r="A38" s="333"/>
      <c r="B38" s="396" t="s">
        <v>239</v>
      </c>
      <c r="C38" s="333"/>
      <c r="D38" s="75" t="s">
        <v>240</v>
      </c>
      <c r="E38" s="397" t="s">
        <v>241</v>
      </c>
      <c r="F38" s="345"/>
      <c r="G38" s="75" t="s">
        <v>242</v>
      </c>
      <c r="H38" s="397" t="s">
        <v>270</v>
      </c>
      <c r="I38" s="345"/>
      <c r="J38" s="75" t="s">
        <v>244</v>
      </c>
      <c r="K38" s="75" t="s">
        <v>242</v>
      </c>
      <c r="L38" s="75" t="s">
        <v>245</v>
      </c>
      <c r="M38" s="75" t="s">
        <v>246</v>
      </c>
      <c r="N38" s="75" t="s">
        <v>242</v>
      </c>
      <c r="O38" s="333"/>
      <c r="P38" s="333"/>
    </row>
    <row r="39" spans="1:16" x14ac:dyDescent="0.25">
      <c r="A39" s="333"/>
      <c r="B39" s="396" t="s">
        <v>260</v>
      </c>
      <c r="C39" s="333"/>
      <c r="D39" s="76" t="s">
        <v>271</v>
      </c>
      <c r="E39" s="398" t="s">
        <v>249</v>
      </c>
      <c r="F39" s="345"/>
      <c r="G39" s="76" t="s">
        <v>249</v>
      </c>
      <c r="H39" s="398" t="s">
        <v>261</v>
      </c>
      <c r="I39" s="345"/>
      <c r="J39" s="76" t="s">
        <v>249</v>
      </c>
      <c r="K39" s="76" t="s">
        <v>249</v>
      </c>
      <c r="L39" s="76" t="s">
        <v>262</v>
      </c>
      <c r="M39" s="76" t="s">
        <v>263</v>
      </c>
      <c r="N39" s="76" t="s">
        <v>249</v>
      </c>
      <c r="O39" s="333"/>
      <c r="P39" s="333"/>
    </row>
    <row r="40" spans="1:16" x14ac:dyDescent="0.25">
      <c r="A40" s="333"/>
      <c r="B40" s="338" t="s">
        <v>2</v>
      </c>
      <c r="C40" s="333"/>
      <c r="D40" s="76" t="s">
        <v>2</v>
      </c>
      <c r="E40" s="398" t="s">
        <v>2</v>
      </c>
      <c r="F40" s="345"/>
      <c r="G40" s="76" t="s">
        <v>2</v>
      </c>
      <c r="H40" s="398" t="s">
        <v>2</v>
      </c>
      <c r="I40" s="345"/>
      <c r="J40" s="76" t="s">
        <v>2</v>
      </c>
      <c r="K40" s="76" t="s">
        <v>2</v>
      </c>
      <c r="L40" s="76" t="s">
        <v>2</v>
      </c>
      <c r="M40" s="76" t="s">
        <v>2</v>
      </c>
      <c r="N40" s="76" t="s">
        <v>2</v>
      </c>
      <c r="O40" s="333"/>
      <c r="P40" s="333"/>
    </row>
    <row r="41" spans="1:16" ht="0" hidden="1" customHeight="1" x14ac:dyDescent="0.25">
      <c r="A41" s="338" t="s">
        <v>2</v>
      </c>
      <c r="B41" s="392" t="s">
        <v>252</v>
      </c>
      <c r="C41" s="333"/>
      <c r="D41" s="394" t="s">
        <v>264</v>
      </c>
      <c r="E41" s="333"/>
      <c r="F41" s="333"/>
      <c r="G41" s="333"/>
      <c r="H41" s="333"/>
      <c r="I41" s="333"/>
      <c r="J41" s="333"/>
      <c r="K41" s="333"/>
      <c r="L41" s="333"/>
      <c r="M41" s="333"/>
      <c r="N41" s="333"/>
      <c r="O41" s="402" t="s">
        <v>254</v>
      </c>
      <c r="P41" s="403" t="s">
        <v>255</v>
      </c>
    </row>
    <row r="42" spans="1:16" ht="113.45" customHeight="1" x14ac:dyDescent="0.25">
      <c r="A42" s="333"/>
      <c r="B42" s="333"/>
      <c r="C42" s="333"/>
      <c r="D42" s="333"/>
      <c r="E42" s="333"/>
      <c r="F42" s="333"/>
      <c r="G42" s="333"/>
      <c r="H42" s="333"/>
      <c r="I42" s="333"/>
      <c r="J42" s="333"/>
      <c r="K42" s="333"/>
      <c r="L42" s="333"/>
      <c r="M42" s="333"/>
      <c r="N42" s="333"/>
      <c r="O42" s="333"/>
      <c r="P42" s="404"/>
    </row>
    <row r="43" spans="1:16" x14ac:dyDescent="0.25">
      <c r="A43" s="2" t="s">
        <v>2</v>
      </c>
      <c r="B43" s="392" t="s">
        <v>2</v>
      </c>
      <c r="C43" s="333"/>
      <c r="D43" s="393" t="s">
        <v>2</v>
      </c>
      <c r="E43" s="333"/>
      <c r="F43" s="393" t="s">
        <v>2</v>
      </c>
      <c r="G43" s="333"/>
      <c r="H43" s="333"/>
      <c r="I43" s="393" t="s">
        <v>2</v>
      </c>
      <c r="J43" s="333"/>
      <c r="K43" s="333"/>
      <c r="L43" s="333"/>
      <c r="M43" s="333"/>
      <c r="N43" s="333"/>
      <c r="O43" s="78" t="s">
        <v>2</v>
      </c>
      <c r="P43" s="78" t="s">
        <v>2</v>
      </c>
    </row>
    <row r="44" spans="1:16" x14ac:dyDescent="0.25">
      <c r="A44" s="338" t="s">
        <v>2</v>
      </c>
      <c r="B44" s="350" t="s">
        <v>272</v>
      </c>
      <c r="C44" s="333"/>
      <c r="D44" s="399" t="s">
        <v>232</v>
      </c>
      <c r="E44" s="400"/>
      <c r="F44" s="400"/>
      <c r="G44" s="401"/>
      <c r="H44" s="399" t="s">
        <v>233</v>
      </c>
      <c r="I44" s="400"/>
      <c r="J44" s="400"/>
      <c r="K44" s="401"/>
      <c r="L44" s="399" t="s">
        <v>234</v>
      </c>
      <c r="M44" s="400"/>
      <c r="N44" s="401"/>
      <c r="O44" s="340" t="s">
        <v>2</v>
      </c>
      <c r="P44" s="340" t="s">
        <v>2</v>
      </c>
    </row>
    <row r="45" spans="1:16" x14ac:dyDescent="0.25">
      <c r="A45" s="333"/>
      <c r="B45" s="338" t="s">
        <v>273</v>
      </c>
      <c r="C45" s="333"/>
      <c r="D45" s="74" t="s">
        <v>236</v>
      </c>
      <c r="E45" s="395" t="s">
        <v>237</v>
      </c>
      <c r="F45" s="345"/>
      <c r="G45" s="74" t="s">
        <v>238</v>
      </c>
      <c r="H45" s="395" t="s">
        <v>236</v>
      </c>
      <c r="I45" s="345"/>
      <c r="J45" s="74" t="s">
        <v>237</v>
      </c>
      <c r="K45" s="74" t="s">
        <v>238</v>
      </c>
      <c r="L45" s="74" t="s">
        <v>236</v>
      </c>
      <c r="M45" s="74" t="s">
        <v>237</v>
      </c>
      <c r="N45" s="74" t="s">
        <v>238</v>
      </c>
      <c r="O45" s="333"/>
      <c r="P45" s="333"/>
    </row>
    <row r="46" spans="1:16" x14ac:dyDescent="0.25">
      <c r="A46" s="333"/>
      <c r="B46" s="396" t="s">
        <v>274</v>
      </c>
      <c r="C46" s="333"/>
      <c r="D46" s="75" t="s">
        <v>271</v>
      </c>
      <c r="E46" s="397" t="s">
        <v>275</v>
      </c>
      <c r="F46" s="345"/>
      <c r="G46" s="75" t="s">
        <v>242</v>
      </c>
      <c r="H46" s="397" t="s">
        <v>276</v>
      </c>
      <c r="I46" s="345"/>
      <c r="J46" s="75" t="s">
        <v>277</v>
      </c>
      <c r="K46" s="75" t="s">
        <v>242</v>
      </c>
      <c r="L46" s="75" t="s">
        <v>278</v>
      </c>
      <c r="M46" s="75" t="s">
        <v>278</v>
      </c>
      <c r="N46" s="75" t="s">
        <v>278</v>
      </c>
      <c r="O46" s="333"/>
      <c r="P46" s="333"/>
    </row>
    <row r="47" spans="1:16" x14ac:dyDescent="0.25">
      <c r="A47" s="333"/>
      <c r="B47" s="396" t="s">
        <v>247</v>
      </c>
      <c r="C47" s="333"/>
      <c r="D47" s="76" t="s">
        <v>279</v>
      </c>
      <c r="E47" s="398" t="s">
        <v>275</v>
      </c>
      <c r="F47" s="345"/>
      <c r="G47" s="76" t="s">
        <v>249</v>
      </c>
      <c r="H47" s="398" t="s">
        <v>280</v>
      </c>
      <c r="I47" s="345"/>
      <c r="J47" s="76" t="s">
        <v>249</v>
      </c>
      <c r="K47" s="76" t="s">
        <v>249</v>
      </c>
      <c r="L47" s="76" t="s">
        <v>249</v>
      </c>
      <c r="M47" s="76" t="s">
        <v>249</v>
      </c>
      <c r="N47" s="76" t="s">
        <v>249</v>
      </c>
      <c r="O47" s="333"/>
      <c r="P47" s="333"/>
    </row>
    <row r="48" spans="1:16" x14ac:dyDescent="0.25">
      <c r="A48" s="333"/>
      <c r="B48" s="338" t="s">
        <v>2</v>
      </c>
      <c r="C48" s="333"/>
      <c r="D48" s="76" t="s">
        <v>2</v>
      </c>
      <c r="E48" s="398" t="s">
        <v>2</v>
      </c>
      <c r="F48" s="345"/>
      <c r="G48" s="76" t="s">
        <v>2</v>
      </c>
      <c r="H48" s="398" t="s">
        <v>2</v>
      </c>
      <c r="I48" s="345"/>
      <c r="J48" s="76" t="s">
        <v>2</v>
      </c>
      <c r="K48" s="76" t="s">
        <v>2</v>
      </c>
      <c r="L48" s="76" t="s">
        <v>2</v>
      </c>
      <c r="M48" s="76" t="s">
        <v>2</v>
      </c>
      <c r="N48" s="76" t="s">
        <v>2</v>
      </c>
      <c r="O48" s="333"/>
      <c r="P48" s="333"/>
    </row>
    <row r="49" spans="1:16" ht="113.45" customHeight="1" x14ac:dyDescent="0.25">
      <c r="A49" s="2" t="s">
        <v>2</v>
      </c>
      <c r="B49" s="392"/>
      <c r="C49" s="333"/>
      <c r="D49" s="394" t="s">
        <v>281</v>
      </c>
      <c r="E49" s="333"/>
      <c r="F49" s="333"/>
      <c r="G49" s="333"/>
      <c r="H49" s="333"/>
      <c r="I49" s="333"/>
      <c r="J49" s="333"/>
      <c r="K49" s="333"/>
      <c r="L49" s="333"/>
      <c r="M49" s="333"/>
      <c r="N49" s="333"/>
      <c r="O49" s="77" t="s">
        <v>254</v>
      </c>
      <c r="P49" s="70" t="s">
        <v>255</v>
      </c>
    </row>
    <row r="50" spans="1:16" x14ac:dyDescent="0.25">
      <c r="A50" s="2" t="s">
        <v>2</v>
      </c>
      <c r="B50" s="392" t="s">
        <v>2</v>
      </c>
      <c r="C50" s="333"/>
      <c r="D50" s="393" t="s">
        <v>2</v>
      </c>
      <c r="E50" s="333"/>
      <c r="F50" s="393" t="s">
        <v>2</v>
      </c>
      <c r="G50" s="333"/>
      <c r="H50" s="333"/>
      <c r="I50" s="393" t="s">
        <v>2</v>
      </c>
      <c r="J50" s="333"/>
      <c r="K50" s="333"/>
      <c r="L50" s="333"/>
      <c r="M50" s="333"/>
      <c r="N50" s="333"/>
      <c r="O50" s="78" t="s">
        <v>2</v>
      </c>
      <c r="P50" s="78" t="s">
        <v>2</v>
      </c>
    </row>
    <row r="51" spans="1:16" x14ac:dyDescent="0.25">
      <c r="A51" s="2" t="s">
        <v>2</v>
      </c>
      <c r="B51" s="392" t="s">
        <v>282</v>
      </c>
      <c r="C51" s="333"/>
      <c r="D51" s="393" t="s">
        <v>2</v>
      </c>
      <c r="E51" s="333"/>
      <c r="F51" s="393" t="s">
        <v>2</v>
      </c>
      <c r="G51" s="333"/>
      <c r="H51" s="333"/>
      <c r="I51" s="393" t="s">
        <v>2</v>
      </c>
      <c r="J51" s="333"/>
      <c r="K51" s="333"/>
      <c r="L51" s="333"/>
      <c r="M51" s="333"/>
      <c r="N51" s="333"/>
      <c r="O51" s="78" t="s">
        <v>2</v>
      </c>
      <c r="P51" s="78" t="s">
        <v>2</v>
      </c>
    </row>
    <row r="52" spans="1:16" x14ac:dyDescent="0.25">
      <c r="A52" s="2" t="s">
        <v>2</v>
      </c>
      <c r="B52" s="392" t="s">
        <v>283</v>
      </c>
      <c r="C52" s="333"/>
      <c r="D52" s="393" t="s">
        <v>2</v>
      </c>
      <c r="E52" s="333"/>
      <c r="F52" s="393" t="s">
        <v>2</v>
      </c>
      <c r="G52" s="333"/>
      <c r="H52" s="333"/>
      <c r="I52" s="393" t="s">
        <v>2</v>
      </c>
      <c r="J52" s="333"/>
      <c r="K52" s="333"/>
      <c r="L52" s="333"/>
      <c r="M52" s="333"/>
      <c r="N52" s="333"/>
      <c r="O52" s="78" t="s">
        <v>2</v>
      </c>
      <c r="P52" s="78" t="s">
        <v>2</v>
      </c>
    </row>
    <row r="53" spans="1:16" x14ac:dyDescent="0.25">
      <c r="A53" s="2" t="s">
        <v>2</v>
      </c>
      <c r="B53" s="392" t="s">
        <v>284</v>
      </c>
      <c r="C53" s="333"/>
      <c r="D53" s="393" t="s">
        <v>2</v>
      </c>
      <c r="E53" s="333"/>
      <c r="F53" s="393" t="s">
        <v>2</v>
      </c>
      <c r="G53" s="333"/>
      <c r="H53" s="333"/>
      <c r="I53" s="393" t="s">
        <v>2</v>
      </c>
      <c r="J53" s="333"/>
      <c r="K53" s="333"/>
      <c r="L53" s="333"/>
      <c r="M53" s="333"/>
      <c r="N53" s="333"/>
      <c r="O53" s="78" t="s">
        <v>2</v>
      </c>
      <c r="P53" s="78" t="s">
        <v>2</v>
      </c>
    </row>
    <row r="54" spans="1:16" ht="0" hidden="1" customHeight="1" x14ac:dyDescent="0.25"/>
  </sheetData>
  <sheetProtection sheet="1" objects="1" scenarios="1"/>
  <mergeCells count="178">
    <mergeCell ref="A1:B3"/>
    <mergeCell ref="C1:P1"/>
    <mergeCell ref="C2:P2"/>
    <mergeCell ref="C3:P3"/>
    <mergeCell ref="B4:H4"/>
    <mergeCell ref="I4:N4"/>
    <mergeCell ref="B5:H5"/>
    <mergeCell ref="I5:N5"/>
    <mergeCell ref="B6:H6"/>
    <mergeCell ref="I6:N6"/>
    <mergeCell ref="A7:A11"/>
    <mergeCell ref="B7:C7"/>
    <mergeCell ref="D7:G7"/>
    <mergeCell ref="H7:K7"/>
    <mergeCell ref="L7:N7"/>
    <mergeCell ref="B12:C12"/>
    <mergeCell ref="D12:N12"/>
    <mergeCell ref="B13:C13"/>
    <mergeCell ref="D13:E13"/>
    <mergeCell ref="F13:H13"/>
    <mergeCell ref="I13:N13"/>
    <mergeCell ref="O7:O11"/>
    <mergeCell ref="P7:P11"/>
    <mergeCell ref="B8:C8"/>
    <mergeCell ref="E8:F8"/>
    <mergeCell ref="H8:I8"/>
    <mergeCell ref="B9:C9"/>
    <mergeCell ref="E9:F9"/>
    <mergeCell ref="H9:I9"/>
    <mergeCell ref="B10:C10"/>
    <mergeCell ref="E10:F10"/>
    <mergeCell ref="H10:I10"/>
    <mergeCell ref="B11:C11"/>
    <mergeCell ref="E11:F11"/>
    <mergeCell ref="H11:I11"/>
    <mergeCell ref="A19:A20"/>
    <mergeCell ref="B19:C20"/>
    <mergeCell ref="D19:N20"/>
    <mergeCell ref="O19:O20"/>
    <mergeCell ref="P19:P20"/>
    <mergeCell ref="O14:O18"/>
    <mergeCell ref="P14:P18"/>
    <mergeCell ref="B15:C15"/>
    <mergeCell ref="E15:F15"/>
    <mergeCell ref="H15:I15"/>
    <mergeCell ref="B16:C16"/>
    <mergeCell ref="E16:F16"/>
    <mergeCell ref="H16:I16"/>
    <mergeCell ref="B17:C17"/>
    <mergeCell ref="E17:F17"/>
    <mergeCell ref="H17:I17"/>
    <mergeCell ref="B18:C18"/>
    <mergeCell ref="E18:F18"/>
    <mergeCell ref="H18:I18"/>
    <mergeCell ref="A14:A18"/>
    <mergeCell ref="B14:C14"/>
    <mergeCell ref="D14:G14"/>
    <mergeCell ref="H14:K14"/>
    <mergeCell ref="L14:N14"/>
    <mergeCell ref="B21:C21"/>
    <mergeCell ref="D21:E21"/>
    <mergeCell ref="F21:H21"/>
    <mergeCell ref="I21:N21"/>
    <mergeCell ref="A22:A26"/>
    <mergeCell ref="B22:C22"/>
    <mergeCell ref="D22:G22"/>
    <mergeCell ref="H22:K22"/>
    <mergeCell ref="L22:N22"/>
    <mergeCell ref="O22:O26"/>
    <mergeCell ref="P22:P26"/>
    <mergeCell ref="B23:C23"/>
    <mergeCell ref="E23:F23"/>
    <mergeCell ref="H23:I23"/>
    <mergeCell ref="B24:C24"/>
    <mergeCell ref="E24:F24"/>
    <mergeCell ref="H24:I24"/>
    <mergeCell ref="B25:C25"/>
    <mergeCell ref="E25:F25"/>
    <mergeCell ref="H25:I25"/>
    <mergeCell ref="B26:C26"/>
    <mergeCell ref="E26:F26"/>
    <mergeCell ref="H26:I26"/>
    <mergeCell ref="A29:A33"/>
    <mergeCell ref="B29:C29"/>
    <mergeCell ref="D29:G29"/>
    <mergeCell ref="H29:K29"/>
    <mergeCell ref="L29:N29"/>
    <mergeCell ref="B27:C27"/>
    <mergeCell ref="D27:N27"/>
    <mergeCell ref="B28:C28"/>
    <mergeCell ref="D28:E28"/>
    <mergeCell ref="F28:H28"/>
    <mergeCell ref="I28:N28"/>
    <mergeCell ref="B34:C34"/>
    <mergeCell ref="D34:N34"/>
    <mergeCell ref="B35:C35"/>
    <mergeCell ref="D35:E35"/>
    <mergeCell ref="F35:H35"/>
    <mergeCell ref="I35:N35"/>
    <mergeCell ref="O29:O33"/>
    <mergeCell ref="P29:P33"/>
    <mergeCell ref="B30:C30"/>
    <mergeCell ref="E30:F30"/>
    <mergeCell ref="H30:I30"/>
    <mergeCell ref="B31:C31"/>
    <mergeCell ref="E31:F31"/>
    <mergeCell ref="H31:I31"/>
    <mergeCell ref="B32:C32"/>
    <mergeCell ref="E32:F32"/>
    <mergeCell ref="H32:I32"/>
    <mergeCell ref="B33:C33"/>
    <mergeCell ref="E33:F33"/>
    <mergeCell ref="H33:I33"/>
    <mergeCell ref="A41:A42"/>
    <mergeCell ref="B41:C42"/>
    <mergeCell ref="D41:N42"/>
    <mergeCell ref="O41:O42"/>
    <mergeCell ref="P41:P42"/>
    <mergeCell ref="O36:O40"/>
    <mergeCell ref="P36:P40"/>
    <mergeCell ref="B37:C37"/>
    <mergeCell ref="E37:F37"/>
    <mergeCell ref="H37:I37"/>
    <mergeCell ref="B38:C38"/>
    <mergeCell ref="E38:F38"/>
    <mergeCell ref="H38:I38"/>
    <mergeCell ref="B39:C39"/>
    <mergeCell ref="E39:F39"/>
    <mergeCell ref="H39:I39"/>
    <mergeCell ref="B40:C40"/>
    <mergeCell ref="E40:F40"/>
    <mergeCell ref="H40:I40"/>
    <mergeCell ref="A36:A40"/>
    <mergeCell ref="B36:C36"/>
    <mergeCell ref="D36:G36"/>
    <mergeCell ref="H36:K36"/>
    <mergeCell ref="L36:N36"/>
    <mergeCell ref="B43:C43"/>
    <mergeCell ref="D43:E43"/>
    <mergeCell ref="F43:H43"/>
    <mergeCell ref="I43:N43"/>
    <mergeCell ref="A44:A48"/>
    <mergeCell ref="B44:C44"/>
    <mergeCell ref="D44:G44"/>
    <mergeCell ref="H44:K44"/>
    <mergeCell ref="L44:N44"/>
    <mergeCell ref="B49:C49"/>
    <mergeCell ref="D49:N49"/>
    <mergeCell ref="B50:C50"/>
    <mergeCell ref="D50:E50"/>
    <mergeCell ref="F50:H50"/>
    <mergeCell ref="I50:N50"/>
    <mergeCell ref="O44:O48"/>
    <mergeCell ref="P44:P48"/>
    <mergeCell ref="B45:C45"/>
    <mergeCell ref="E45:F45"/>
    <mergeCell ref="H45:I45"/>
    <mergeCell ref="B46:C46"/>
    <mergeCell ref="E46:F46"/>
    <mergeCell ref="H46:I46"/>
    <mergeCell ref="B47:C47"/>
    <mergeCell ref="E47:F47"/>
    <mergeCell ref="H47:I47"/>
    <mergeCell ref="B48:C48"/>
    <mergeCell ref="E48:F48"/>
    <mergeCell ref="H48:I48"/>
    <mergeCell ref="B53:C53"/>
    <mergeCell ref="D53:E53"/>
    <mergeCell ref="F53:H53"/>
    <mergeCell ref="I53:N53"/>
    <mergeCell ref="B51:C51"/>
    <mergeCell ref="D51:E51"/>
    <mergeCell ref="F51:H51"/>
    <mergeCell ref="I51:N51"/>
    <mergeCell ref="B52:C52"/>
    <mergeCell ref="D52:E52"/>
    <mergeCell ref="F52:H52"/>
    <mergeCell ref="I52:N52"/>
  </mergeCells>
  <pageMargins left="0.25" right="0.25" top="0.25" bottom="0.25" header="0.25" footer="0.25"/>
  <pageSetup scale="49" orientation="portrait" cellComments="atEnd"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E29"/>
  <sheetViews>
    <sheetView showGridLines="0" workbookViewId="0">
      <selection activeCell="T18" sqref="T18"/>
    </sheetView>
  </sheetViews>
  <sheetFormatPr baseColWidth="10" defaultColWidth="9.140625" defaultRowHeight="15" x14ac:dyDescent="0.25"/>
  <cols>
    <col min="1" max="1" width="1.28515625" customWidth="1"/>
    <col min="2" max="2" width="32.28515625" customWidth="1"/>
    <col min="3" max="3" width="14" customWidth="1"/>
    <col min="4" max="4" width="19" customWidth="1"/>
    <col min="5" max="21" width="18.140625" customWidth="1"/>
    <col min="22" max="22" width="19" customWidth="1"/>
    <col min="23" max="31" width="18.140625" customWidth="1"/>
    <col min="32" max="32" width="0" hidden="1" customWidth="1"/>
  </cols>
  <sheetData>
    <row r="1" spans="1:31" ht="18" customHeight="1" x14ac:dyDescent="0.25">
      <c r="A1" s="333"/>
      <c r="B1" s="333"/>
      <c r="C1" s="339" t="s">
        <v>0</v>
      </c>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row>
    <row r="2" spans="1:31" ht="18" customHeight="1" x14ac:dyDescent="0.25">
      <c r="A2" s="333"/>
      <c r="B2" s="333"/>
      <c r="C2" s="339" t="s">
        <v>1</v>
      </c>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row>
    <row r="3" spans="1:31" ht="18" customHeight="1" x14ac:dyDescent="0.25">
      <c r="A3" s="333"/>
      <c r="B3" s="333"/>
      <c r="C3" s="339" t="s">
        <v>2</v>
      </c>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row>
    <row r="4" spans="1:31" x14ac:dyDescent="0.25">
      <c r="A4" s="6" t="s">
        <v>2</v>
      </c>
      <c r="B4" s="334" t="s">
        <v>2</v>
      </c>
      <c r="C4" s="333"/>
      <c r="D4" s="6" t="s">
        <v>2</v>
      </c>
      <c r="E4" s="79" t="s">
        <v>2</v>
      </c>
      <c r="F4" s="79" t="s">
        <v>2</v>
      </c>
      <c r="G4" s="79" t="s">
        <v>2</v>
      </c>
      <c r="H4" s="79" t="s">
        <v>2</v>
      </c>
      <c r="I4" s="79" t="s">
        <v>2</v>
      </c>
      <c r="J4" s="79" t="s">
        <v>2</v>
      </c>
      <c r="K4" s="79" t="s">
        <v>2</v>
      </c>
      <c r="L4" s="79" t="s">
        <v>2</v>
      </c>
      <c r="M4" s="79" t="s">
        <v>2</v>
      </c>
      <c r="N4" s="79" t="s">
        <v>2</v>
      </c>
      <c r="O4" s="79" t="s">
        <v>2</v>
      </c>
      <c r="P4" s="79" t="s">
        <v>2</v>
      </c>
      <c r="Q4" s="79" t="s">
        <v>2</v>
      </c>
      <c r="R4" s="79" t="s">
        <v>2</v>
      </c>
      <c r="S4" s="79" t="s">
        <v>2</v>
      </c>
      <c r="T4" s="79" t="s">
        <v>2</v>
      </c>
      <c r="U4" s="79" t="s">
        <v>2</v>
      </c>
      <c r="V4" s="6" t="s">
        <v>2</v>
      </c>
      <c r="W4" s="79" t="s">
        <v>2</v>
      </c>
      <c r="X4" s="79" t="s">
        <v>2</v>
      </c>
      <c r="Y4" s="79" t="s">
        <v>2</v>
      </c>
      <c r="Z4" s="79" t="s">
        <v>2</v>
      </c>
      <c r="AA4" s="79" t="s">
        <v>2</v>
      </c>
      <c r="AB4" s="79" t="s">
        <v>2</v>
      </c>
      <c r="AC4" s="79" t="s">
        <v>2</v>
      </c>
      <c r="AD4" s="79" t="s">
        <v>2</v>
      </c>
      <c r="AE4" s="79" t="s">
        <v>2</v>
      </c>
    </row>
    <row r="5" spans="1:31" ht="15.75" x14ac:dyDescent="0.25">
      <c r="A5" s="3" t="s">
        <v>2</v>
      </c>
      <c r="B5" s="340" t="s">
        <v>285</v>
      </c>
      <c r="C5" s="333"/>
      <c r="D5" s="6" t="s">
        <v>2</v>
      </c>
      <c r="E5" s="79" t="s">
        <v>2</v>
      </c>
      <c r="F5" s="79" t="s">
        <v>2</v>
      </c>
      <c r="G5" s="79" t="s">
        <v>2</v>
      </c>
      <c r="H5" s="79" t="s">
        <v>2</v>
      </c>
      <c r="I5" s="79" t="s">
        <v>2</v>
      </c>
      <c r="J5" s="79" t="s">
        <v>2</v>
      </c>
      <c r="K5" s="79" t="s">
        <v>2</v>
      </c>
      <c r="L5" s="79" t="s">
        <v>2</v>
      </c>
      <c r="M5" s="79" t="s">
        <v>2</v>
      </c>
      <c r="N5" s="79" t="s">
        <v>2</v>
      </c>
      <c r="O5" s="79" t="s">
        <v>2</v>
      </c>
      <c r="P5" s="79" t="s">
        <v>2</v>
      </c>
      <c r="Q5" s="79" t="s">
        <v>2</v>
      </c>
      <c r="R5" s="79" t="s">
        <v>2</v>
      </c>
      <c r="S5" s="79" t="s">
        <v>2</v>
      </c>
      <c r="T5" s="79" t="s">
        <v>2</v>
      </c>
      <c r="U5" s="79" t="s">
        <v>2</v>
      </c>
      <c r="V5" s="6" t="s">
        <v>2</v>
      </c>
      <c r="W5" s="79" t="s">
        <v>2</v>
      </c>
      <c r="X5" s="79" t="s">
        <v>2</v>
      </c>
      <c r="Y5" s="79" t="s">
        <v>2</v>
      </c>
      <c r="Z5" s="79" t="s">
        <v>2</v>
      </c>
      <c r="AA5" s="79" t="s">
        <v>2</v>
      </c>
      <c r="AB5" s="79" t="s">
        <v>2</v>
      </c>
      <c r="AC5" s="79" t="s">
        <v>2</v>
      </c>
      <c r="AD5" s="79" t="s">
        <v>2</v>
      </c>
      <c r="AE5" s="79" t="s">
        <v>2</v>
      </c>
    </row>
    <row r="6" spans="1:31" x14ac:dyDescent="0.25">
      <c r="A6" s="26" t="s">
        <v>2</v>
      </c>
      <c r="B6" s="383" t="s">
        <v>2</v>
      </c>
      <c r="C6" s="333"/>
      <c r="D6" s="6" t="s">
        <v>2</v>
      </c>
      <c r="E6" s="79" t="s">
        <v>2</v>
      </c>
      <c r="F6" s="79" t="s">
        <v>2</v>
      </c>
      <c r="G6" s="79" t="s">
        <v>2</v>
      </c>
      <c r="H6" s="79" t="s">
        <v>2</v>
      </c>
      <c r="I6" s="79" t="s">
        <v>2</v>
      </c>
      <c r="J6" s="79" t="s">
        <v>2</v>
      </c>
      <c r="K6" s="79" t="s">
        <v>2</v>
      </c>
      <c r="L6" s="79" t="s">
        <v>2</v>
      </c>
      <c r="M6" s="79" t="s">
        <v>2</v>
      </c>
      <c r="N6" s="79" t="s">
        <v>2</v>
      </c>
      <c r="O6" s="79" t="s">
        <v>2</v>
      </c>
      <c r="P6" s="79" t="s">
        <v>2</v>
      </c>
      <c r="Q6" s="79" t="s">
        <v>2</v>
      </c>
      <c r="R6" s="79" t="s">
        <v>2</v>
      </c>
      <c r="S6" s="79" t="s">
        <v>2</v>
      </c>
      <c r="T6" s="79" t="s">
        <v>2</v>
      </c>
      <c r="U6" s="79" t="s">
        <v>2</v>
      </c>
      <c r="V6" s="6" t="s">
        <v>2</v>
      </c>
      <c r="W6" s="79" t="s">
        <v>2</v>
      </c>
      <c r="X6" s="79" t="s">
        <v>2</v>
      </c>
      <c r="Y6" s="79" t="s">
        <v>2</v>
      </c>
      <c r="Z6" s="79" t="s">
        <v>2</v>
      </c>
      <c r="AA6" s="79" t="s">
        <v>2</v>
      </c>
      <c r="AB6" s="79" t="s">
        <v>2</v>
      </c>
      <c r="AC6" s="79" t="s">
        <v>2</v>
      </c>
      <c r="AD6" s="79" t="s">
        <v>2</v>
      </c>
      <c r="AE6" s="79" t="s">
        <v>2</v>
      </c>
    </row>
    <row r="7" spans="1:31" x14ac:dyDescent="0.25">
      <c r="A7" s="2" t="s">
        <v>2</v>
      </c>
      <c r="B7" s="407" t="s">
        <v>286</v>
      </c>
      <c r="C7" s="345"/>
      <c r="D7" s="80" t="s">
        <v>287</v>
      </c>
      <c r="E7" s="80" t="s">
        <v>288</v>
      </c>
      <c r="F7" s="80" t="s">
        <v>289</v>
      </c>
      <c r="G7" s="80" t="s">
        <v>290</v>
      </c>
      <c r="H7" s="80" t="s">
        <v>291</v>
      </c>
      <c r="I7" s="80" t="s">
        <v>292</v>
      </c>
      <c r="J7" s="80" t="s">
        <v>293</v>
      </c>
      <c r="K7" s="80" t="s">
        <v>294</v>
      </c>
      <c r="L7" s="80" t="s">
        <v>295</v>
      </c>
      <c r="M7" s="80" t="s">
        <v>296</v>
      </c>
      <c r="N7" s="80" t="s">
        <v>297</v>
      </c>
      <c r="O7" s="80" t="s">
        <v>298</v>
      </c>
      <c r="P7" s="80" t="s">
        <v>299</v>
      </c>
      <c r="Q7" s="80" t="s">
        <v>300</v>
      </c>
      <c r="R7" s="80" t="s">
        <v>301</v>
      </c>
      <c r="S7" s="80" t="s">
        <v>302</v>
      </c>
      <c r="T7" s="80" t="s">
        <v>303</v>
      </c>
      <c r="U7" s="80" t="s">
        <v>304</v>
      </c>
      <c r="V7" s="80" t="s">
        <v>305</v>
      </c>
      <c r="W7" s="80" t="s">
        <v>306</v>
      </c>
      <c r="X7" s="80" t="s">
        <v>307</v>
      </c>
      <c r="Y7" s="80" t="s">
        <v>308</v>
      </c>
      <c r="Z7" s="80" t="s">
        <v>309</v>
      </c>
      <c r="AA7" s="80" t="s">
        <v>310</v>
      </c>
      <c r="AB7" s="80" t="s">
        <v>311</v>
      </c>
      <c r="AC7" s="80" t="s">
        <v>312</v>
      </c>
      <c r="AD7" s="80" t="s">
        <v>313</v>
      </c>
      <c r="AE7" s="80" t="s">
        <v>314</v>
      </c>
    </row>
    <row r="8" spans="1:31" x14ac:dyDescent="0.25">
      <c r="A8" s="2" t="s">
        <v>2</v>
      </c>
      <c r="B8" s="406" t="s">
        <v>315</v>
      </c>
      <c r="C8" s="345"/>
      <c r="D8" s="81" t="s">
        <v>316</v>
      </c>
      <c r="E8" s="81" t="s">
        <v>316</v>
      </c>
      <c r="F8" s="81" t="s">
        <v>316</v>
      </c>
      <c r="G8" s="81" t="s">
        <v>190</v>
      </c>
      <c r="H8" s="81" t="s">
        <v>316</v>
      </c>
      <c r="I8" s="81" t="s">
        <v>316</v>
      </c>
      <c r="J8" s="81" t="s">
        <v>316</v>
      </c>
      <c r="K8" s="81" t="s">
        <v>316</v>
      </c>
      <c r="L8" s="81" t="s">
        <v>316</v>
      </c>
      <c r="M8" s="81" t="s">
        <v>316</v>
      </c>
      <c r="N8" s="81" t="s">
        <v>316</v>
      </c>
      <c r="O8" s="81" t="s">
        <v>316</v>
      </c>
      <c r="P8" s="81" t="s">
        <v>316</v>
      </c>
      <c r="Q8" s="81" t="s">
        <v>316</v>
      </c>
      <c r="R8" s="81" t="s">
        <v>316</v>
      </c>
      <c r="S8" s="81" t="s">
        <v>316</v>
      </c>
      <c r="T8" s="81" t="s">
        <v>190</v>
      </c>
      <c r="U8" s="81" t="s">
        <v>316</v>
      </c>
      <c r="V8" s="81" t="s">
        <v>317</v>
      </c>
      <c r="W8" s="81" t="s">
        <v>317</v>
      </c>
      <c r="X8" s="81" t="s">
        <v>317</v>
      </c>
      <c r="Y8" s="81" t="s">
        <v>317</v>
      </c>
      <c r="Z8" s="81" t="s">
        <v>317</v>
      </c>
      <c r="AA8" s="81" t="s">
        <v>190</v>
      </c>
      <c r="AB8" s="81" t="s">
        <v>317</v>
      </c>
      <c r="AC8" s="81" t="s">
        <v>190</v>
      </c>
      <c r="AD8" s="81" t="s">
        <v>317</v>
      </c>
      <c r="AE8" s="81" t="s">
        <v>190</v>
      </c>
    </row>
    <row r="9" spans="1:31" x14ac:dyDescent="0.25">
      <c r="A9" s="2" t="s">
        <v>2</v>
      </c>
      <c r="B9" s="405" t="s">
        <v>318</v>
      </c>
      <c r="C9" s="345"/>
      <c r="D9" s="82" t="s">
        <v>319</v>
      </c>
      <c r="E9" s="82" t="s">
        <v>319</v>
      </c>
      <c r="F9" s="82" t="s">
        <v>319</v>
      </c>
      <c r="G9" s="82" t="s">
        <v>190</v>
      </c>
      <c r="H9" s="82" t="s">
        <v>319</v>
      </c>
      <c r="I9" s="82" t="s">
        <v>319</v>
      </c>
      <c r="J9" s="82" t="s">
        <v>319</v>
      </c>
      <c r="K9" s="82" t="s">
        <v>319</v>
      </c>
      <c r="L9" s="82" t="s">
        <v>319</v>
      </c>
      <c r="M9" s="82" t="s">
        <v>319</v>
      </c>
      <c r="N9" s="82" t="s">
        <v>319</v>
      </c>
      <c r="O9" s="82" t="s">
        <v>319</v>
      </c>
      <c r="P9" s="82" t="s">
        <v>319</v>
      </c>
      <c r="Q9" s="82" t="s">
        <v>319</v>
      </c>
      <c r="R9" s="82" t="s">
        <v>319</v>
      </c>
      <c r="S9" s="82" t="s">
        <v>319</v>
      </c>
      <c r="T9" s="82" t="s">
        <v>190</v>
      </c>
      <c r="U9" s="82" t="s">
        <v>319</v>
      </c>
      <c r="V9" s="82" t="s">
        <v>320</v>
      </c>
      <c r="W9" s="82" t="s">
        <v>320</v>
      </c>
      <c r="X9" s="82" t="s">
        <v>320</v>
      </c>
      <c r="Y9" s="82" t="s">
        <v>320</v>
      </c>
      <c r="Z9" s="82" t="s">
        <v>320</v>
      </c>
      <c r="AA9" s="82" t="s">
        <v>190</v>
      </c>
      <c r="AB9" s="82" t="s">
        <v>320</v>
      </c>
      <c r="AC9" s="82" t="s">
        <v>190</v>
      </c>
      <c r="AD9" s="82" t="s">
        <v>320</v>
      </c>
      <c r="AE9" s="82" t="s">
        <v>190</v>
      </c>
    </row>
    <row r="10" spans="1:31" x14ac:dyDescent="0.25">
      <c r="A10" s="2" t="s">
        <v>2</v>
      </c>
      <c r="B10" s="406" t="s">
        <v>321</v>
      </c>
      <c r="C10" s="345"/>
      <c r="D10" s="81" t="s">
        <v>322</v>
      </c>
      <c r="E10" s="81" t="s">
        <v>322</v>
      </c>
      <c r="F10" s="81" t="s">
        <v>322</v>
      </c>
      <c r="G10" s="81" t="s">
        <v>190</v>
      </c>
      <c r="H10" s="81" t="s">
        <v>322</v>
      </c>
      <c r="I10" s="81" t="s">
        <v>322</v>
      </c>
      <c r="J10" s="81" t="s">
        <v>322</v>
      </c>
      <c r="K10" s="81" t="s">
        <v>322</v>
      </c>
      <c r="L10" s="81" t="s">
        <v>322</v>
      </c>
      <c r="M10" s="81" t="s">
        <v>322</v>
      </c>
      <c r="N10" s="81" t="s">
        <v>322</v>
      </c>
      <c r="O10" s="81" t="s">
        <v>322</v>
      </c>
      <c r="P10" s="81" t="s">
        <v>322</v>
      </c>
      <c r="Q10" s="81" t="s">
        <v>322</v>
      </c>
      <c r="R10" s="81" t="s">
        <v>322</v>
      </c>
      <c r="S10" s="81" t="s">
        <v>322</v>
      </c>
      <c r="T10" s="81" t="s">
        <v>190</v>
      </c>
      <c r="U10" s="81" t="s">
        <v>322</v>
      </c>
      <c r="V10" s="81" t="s">
        <v>323</v>
      </c>
      <c r="W10" s="81" t="s">
        <v>323</v>
      </c>
      <c r="X10" s="81" t="s">
        <v>323</v>
      </c>
      <c r="Y10" s="81" t="s">
        <v>323</v>
      </c>
      <c r="Z10" s="81" t="s">
        <v>323</v>
      </c>
      <c r="AA10" s="81" t="s">
        <v>190</v>
      </c>
      <c r="AB10" s="81" t="s">
        <v>323</v>
      </c>
      <c r="AC10" s="81" t="s">
        <v>190</v>
      </c>
      <c r="AD10" s="81" t="s">
        <v>323</v>
      </c>
      <c r="AE10" s="81" t="s">
        <v>190</v>
      </c>
    </row>
    <row r="11" spans="1:31" x14ac:dyDescent="0.25">
      <c r="A11" s="2" t="s">
        <v>2</v>
      </c>
      <c r="B11" s="406" t="s">
        <v>2</v>
      </c>
      <c r="C11" s="345"/>
      <c r="D11" s="81" t="s">
        <v>2</v>
      </c>
      <c r="E11" s="81" t="s">
        <v>2</v>
      </c>
      <c r="F11" s="81" t="s">
        <v>2</v>
      </c>
      <c r="G11" s="81" t="s">
        <v>2</v>
      </c>
      <c r="H11" s="81" t="s">
        <v>2</v>
      </c>
      <c r="I11" s="81" t="s">
        <v>2</v>
      </c>
      <c r="J11" s="81" t="s">
        <v>2</v>
      </c>
      <c r="K11" s="81" t="s">
        <v>2</v>
      </c>
      <c r="L11" s="81" t="s">
        <v>2</v>
      </c>
      <c r="M11" s="81" t="s">
        <v>2</v>
      </c>
      <c r="N11" s="81" t="s">
        <v>2</v>
      </c>
      <c r="O11" s="81" t="s">
        <v>2</v>
      </c>
      <c r="P11" s="81" t="s">
        <v>2</v>
      </c>
      <c r="Q11" s="81" t="s">
        <v>2</v>
      </c>
      <c r="R11" s="81" t="s">
        <v>2</v>
      </c>
      <c r="S11" s="81" t="s">
        <v>2</v>
      </c>
      <c r="T11" s="81" t="s">
        <v>2</v>
      </c>
      <c r="U11" s="81" t="s">
        <v>2</v>
      </c>
      <c r="V11" s="81" t="s">
        <v>2</v>
      </c>
      <c r="W11" s="81" t="s">
        <v>2</v>
      </c>
      <c r="X11" s="81" t="s">
        <v>2</v>
      </c>
      <c r="Y11" s="81" t="s">
        <v>2</v>
      </c>
      <c r="Z11" s="81" t="s">
        <v>2</v>
      </c>
      <c r="AA11" s="81" t="s">
        <v>2</v>
      </c>
      <c r="AB11" s="81" t="s">
        <v>2</v>
      </c>
      <c r="AC11" s="81" t="s">
        <v>2</v>
      </c>
      <c r="AD11" s="81" t="s">
        <v>2</v>
      </c>
      <c r="AE11" s="81" t="s">
        <v>2</v>
      </c>
    </row>
    <row r="12" spans="1:31" x14ac:dyDescent="0.25">
      <c r="A12" s="2" t="s">
        <v>2</v>
      </c>
      <c r="B12" s="407" t="s">
        <v>324</v>
      </c>
      <c r="C12" s="345"/>
      <c r="D12" s="80" t="s">
        <v>287</v>
      </c>
      <c r="E12" s="80" t="s">
        <v>288</v>
      </c>
      <c r="F12" s="80" t="s">
        <v>289</v>
      </c>
      <c r="G12" s="80" t="s">
        <v>290</v>
      </c>
      <c r="H12" s="80" t="s">
        <v>291</v>
      </c>
      <c r="I12" s="80" t="s">
        <v>292</v>
      </c>
      <c r="J12" s="80" t="s">
        <v>293</v>
      </c>
      <c r="K12" s="80" t="s">
        <v>294</v>
      </c>
      <c r="L12" s="80" t="s">
        <v>295</v>
      </c>
      <c r="M12" s="80" t="s">
        <v>296</v>
      </c>
      <c r="N12" s="80" t="s">
        <v>297</v>
      </c>
      <c r="O12" s="80" t="s">
        <v>298</v>
      </c>
      <c r="P12" s="80" t="s">
        <v>299</v>
      </c>
      <c r="Q12" s="80" t="s">
        <v>300</v>
      </c>
      <c r="R12" s="80" t="s">
        <v>301</v>
      </c>
      <c r="S12" s="80" t="s">
        <v>302</v>
      </c>
      <c r="T12" s="80" t="s">
        <v>303</v>
      </c>
      <c r="U12" s="80" t="s">
        <v>304</v>
      </c>
      <c r="V12" s="80" t="s">
        <v>305</v>
      </c>
      <c r="W12" s="80" t="s">
        <v>306</v>
      </c>
      <c r="X12" s="80" t="s">
        <v>307</v>
      </c>
      <c r="Y12" s="80" t="s">
        <v>308</v>
      </c>
      <c r="Z12" s="80" t="s">
        <v>309</v>
      </c>
      <c r="AA12" s="80" t="s">
        <v>310</v>
      </c>
      <c r="AB12" s="80" t="s">
        <v>311</v>
      </c>
      <c r="AC12" s="80" t="s">
        <v>312</v>
      </c>
      <c r="AD12" s="80" t="s">
        <v>313</v>
      </c>
      <c r="AE12" s="80" t="s">
        <v>314</v>
      </c>
    </row>
    <row r="13" spans="1:31" x14ac:dyDescent="0.25">
      <c r="A13" s="2" t="s">
        <v>2</v>
      </c>
      <c r="B13" s="406" t="s">
        <v>315</v>
      </c>
      <c r="C13" s="345"/>
      <c r="D13" s="81" t="s">
        <v>316</v>
      </c>
      <c r="E13" s="81" t="s">
        <v>316</v>
      </c>
      <c r="F13" s="81" t="s">
        <v>316</v>
      </c>
      <c r="G13" s="81" t="s">
        <v>190</v>
      </c>
      <c r="H13" s="81" t="s">
        <v>316</v>
      </c>
      <c r="I13" s="81" t="s">
        <v>316</v>
      </c>
      <c r="J13" s="81" t="s">
        <v>316</v>
      </c>
      <c r="K13" s="81" t="s">
        <v>316</v>
      </c>
      <c r="L13" s="81" t="s">
        <v>316</v>
      </c>
      <c r="M13" s="81" t="s">
        <v>316</v>
      </c>
      <c r="N13" s="81" t="s">
        <v>316</v>
      </c>
      <c r="O13" s="81" t="s">
        <v>316</v>
      </c>
      <c r="P13" s="81" t="s">
        <v>316</v>
      </c>
      <c r="Q13" s="81" t="s">
        <v>316</v>
      </c>
      <c r="R13" s="81" t="s">
        <v>316</v>
      </c>
      <c r="S13" s="81" t="s">
        <v>316</v>
      </c>
      <c r="T13" s="81" t="s">
        <v>190</v>
      </c>
      <c r="U13" s="81" t="s">
        <v>316</v>
      </c>
      <c r="V13" s="81" t="s">
        <v>317</v>
      </c>
      <c r="W13" s="81" t="s">
        <v>317</v>
      </c>
      <c r="X13" s="81" t="s">
        <v>317</v>
      </c>
      <c r="Y13" s="81" t="s">
        <v>317</v>
      </c>
      <c r="Z13" s="81" t="s">
        <v>317</v>
      </c>
      <c r="AA13" s="81" t="s">
        <v>190</v>
      </c>
      <c r="AB13" s="81" t="s">
        <v>317</v>
      </c>
      <c r="AC13" s="81" t="s">
        <v>190</v>
      </c>
      <c r="AD13" s="81" t="s">
        <v>317</v>
      </c>
      <c r="AE13" s="81" t="s">
        <v>190</v>
      </c>
    </row>
    <row r="14" spans="1:31" x14ac:dyDescent="0.25">
      <c r="A14" s="2" t="s">
        <v>2</v>
      </c>
      <c r="B14" s="405" t="s">
        <v>318</v>
      </c>
      <c r="C14" s="345"/>
      <c r="D14" s="82" t="s">
        <v>319</v>
      </c>
      <c r="E14" s="82" t="s">
        <v>319</v>
      </c>
      <c r="F14" s="82" t="s">
        <v>319</v>
      </c>
      <c r="G14" s="82" t="s">
        <v>190</v>
      </c>
      <c r="H14" s="82" t="s">
        <v>319</v>
      </c>
      <c r="I14" s="82" t="s">
        <v>319</v>
      </c>
      <c r="J14" s="82" t="s">
        <v>319</v>
      </c>
      <c r="K14" s="82" t="s">
        <v>319</v>
      </c>
      <c r="L14" s="82" t="s">
        <v>319</v>
      </c>
      <c r="M14" s="82" t="s">
        <v>319</v>
      </c>
      <c r="N14" s="82" t="s">
        <v>319</v>
      </c>
      <c r="O14" s="82" t="s">
        <v>319</v>
      </c>
      <c r="P14" s="82" t="s">
        <v>319</v>
      </c>
      <c r="Q14" s="82" t="s">
        <v>319</v>
      </c>
      <c r="R14" s="82" t="s">
        <v>319</v>
      </c>
      <c r="S14" s="82" t="s">
        <v>319</v>
      </c>
      <c r="T14" s="82" t="s">
        <v>190</v>
      </c>
      <c r="U14" s="82" t="s">
        <v>319</v>
      </c>
      <c r="V14" s="82" t="s">
        <v>320</v>
      </c>
      <c r="W14" s="82" t="s">
        <v>320</v>
      </c>
      <c r="X14" s="82" t="s">
        <v>320</v>
      </c>
      <c r="Y14" s="82" t="s">
        <v>320</v>
      </c>
      <c r="Z14" s="82" t="s">
        <v>320</v>
      </c>
      <c r="AA14" s="82" t="s">
        <v>190</v>
      </c>
      <c r="AB14" s="82" t="s">
        <v>320</v>
      </c>
      <c r="AC14" s="82" t="s">
        <v>190</v>
      </c>
      <c r="AD14" s="82" t="s">
        <v>320</v>
      </c>
      <c r="AE14" s="82" t="s">
        <v>190</v>
      </c>
    </row>
    <row r="15" spans="1:31" x14ac:dyDescent="0.25">
      <c r="A15" s="2" t="s">
        <v>2</v>
      </c>
      <c r="B15" s="406" t="s">
        <v>321</v>
      </c>
      <c r="C15" s="345"/>
      <c r="D15" s="81" t="s">
        <v>322</v>
      </c>
      <c r="E15" s="81" t="s">
        <v>322</v>
      </c>
      <c r="F15" s="81" t="s">
        <v>322</v>
      </c>
      <c r="G15" s="81" t="s">
        <v>190</v>
      </c>
      <c r="H15" s="81" t="s">
        <v>322</v>
      </c>
      <c r="I15" s="81" t="s">
        <v>322</v>
      </c>
      <c r="J15" s="81" t="s">
        <v>322</v>
      </c>
      <c r="K15" s="81" t="s">
        <v>322</v>
      </c>
      <c r="L15" s="81" t="s">
        <v>322</v>
      </c>
      <c r="M15" s="81" t="s">
        <v>322</v>
      </c>
      <c r="N15" s="81" t="s">
        <v>322</v>
      </c>
      <c r="O15" s="81" t="s">
        <v>322</v>
      </c>
      <c r="P15" s="81" t="s">
        <v>322</v>
      </c>
      <c r="Q15" s="81" t="s">
        <v>322</v>
      </c>
      <c r="R15" s="81" t="s">
        <v>322</v>
      </c>
      <c r="S15" s="81" t="s">
        <v>322</v>
      </c>
      <c r="T15" s="81" t="s">
        <v>190</v>
      </c>
      <c r="U15" s="81" t="s">
        <v>322</v>
      </c>
      <c r="V15" s="81" t="s">
        <v>323</v>
      </c>
      <c r="W15" s="81" t="s">
        <v>323</v>
      </c>
      <c r="X15" s="81" t="s">
        <v>323</v>
      </c>
      <c r="Y15" s="81" t="s">
        <v>323</v>
      </c>
      <c r="Z15" s="81" t="s">
        <v>323</v>
      </c>
      <c r="AA15" s="81" t="s">
        <v>190</v>
      </c>
      <c r="AB15" s="81" t="s">
        <v>323</v>
      </c>
      <c r="AC15" s="81" t="s">
        <v>190</v>
      </c>
      <c r="AD15" s="81" t="s">
        <v>323</v>
      </c>
      <c r="AE15" s="81" t="s">
        <v>190</v>
      </c>
    </row>
    <row r="16" spans="1:31" x14ac:dyDescent="0.25">
      <c r="A16" s="2" t="s">
        <v>2</v>
      </c>
      <c r="B16" s="406" t="s">
        <v>2</v>
      </c>
      <c r="C16" s="345"/>
      <c r="D16" s="81" t="s">
        <v>2</v>
      </c>
      <c r="E16" s="81" t="s">
        <v>2</v>
      </c>
      <c r="F16" s="81" t="s">
        <v>2</v>
      </c>
      <c r="G16" s="81" t="s">
        <v>2</v>
      </c>
      <c r="H16" s="81" t="s">
        <v>2</v>
      </c>
      <c r="I16" s="81" t="s">
        <v>2</v>
      </c>
      <c r="J16" s="81" t="s">
        <v>2</v>
      </c>
      <c r="K16" s="81" t="s">
        <v>2</v>
      </c>
      <c r="L16" s="81" t="s">
        <v>2</v>
      </c>
      <c r="M16" s="81" t="s">
        <v>2</v>
      </c>
      <c r="N16" s="81" t="s">
        <v>2</v>
      </c>
      <c r="O16" s="81" t="s">
        <v>2</v>
      </c>
      <c r="P16" s="81" t="s">
        <v>2</v>
      </c>
      <c r="Q16" s="81" t="s">
        <v>2</v>
      </c>
      <c r="R16" s="81" t="s">
        <v>2</v>
      </c>
      <c r="S16" s="81" t="s">
        <v>2</v>
      </c>
      <c r="T16" s="81" t="s">
        <v>2</v>
      </c>
      <c r="U16" s="81" t="s">
        <v>2</v>
      </c>
      <c r="V16" s="81" t="s">
        <v>2</v>
      </c>
      <c r="W16" s="81" t="s">
        <v>2</v>
      </c>
      <c r="X16" s="81" t="s">
        <v>2</v>
      </c>
      <c r="Y16" s="81" t="s">
        <v>2</v>
      </c>
      <c r="Z16" s="81" t="s">
        <v>2</v>
      </c>
      <c r="AA16" s="81" t="s">
        <v>2</v>
      </c>
      <c r="AB16" s="81" t="s">
        <v>2</v>
      </c>
      <c r="AC16" s="81" t="s">
        <v>2</v>
      </c>
      <c r="AD16" s="81" t="s">
        <v>2</v>
      </c>
      <c r="AE16" s="81" t="s">
        <v>2</v>
      </c>
    </row>
    <row r="17" spans="1:31" x14ac:dyDescent="0.25">
      <c r="A17" s="2" t="s">
        <v>2</v>
      </c>
      <c r="B17" s="407" t="s">
        <v>325</v>
      </c>
      <c r="C17" s="345"/>
      <c r="D17" s="80" t="s">
        <v>287</v>
      </c>
      <c r="E17" s="80" t="s">
        <v>288</v>
      </c>
      <c r="F17" s="80" t="s">
        <v>289</v>
      </c>
      <c r="G17" s="80" t="s">
        <v>290</v>
      </c>
      <c r="H17" s="80" t="s">
        <v>291</v>
      </c>
      <c r="I17" s="80" t="s">
        <v>292</v>
      </c>
      <c r="J17" s="80" t="s">
        <v>293</v>
      </c>
      <c r="K17" s="80" t="s">
        <v>294</v>
      </c>
      <c r="L17" s="80" t="s">
        <v>295</v>
      </c>
      <c r="M17" s="80" t="s">
        <v>296</v>
      </c>
      <c r="N17" s="80" t="s">
        <v>297</v>
      </c>
      <c r="O17" s="80" t="s">
        <v>298</v>
      </c>
      <c r="P17" s="80" t="s">
        <v>299</v>
      </c>
      <c r="Q17" s="80" t="s">
        <v>300</v>
      </c>
      <c r="R17" s="80" t="s">
        <v>301</v>
      </c>
      <c r="S17" s="80" t="s">
        <v>302</v>
      </c>
      <c r="T17" s="80" t="s">
        <v>303</v>
      </c>
      <c r="U17" s="80" t="s">
        <v>304</v>
      </c>
      <c r="V17" s="80" t="s">
        <v>305</v>
      </c>
      <c r="W17" s="80" t="s">
        <v>306</v>
      </c>
      <c r="X17" s="80" t="s">
        <v>307</v>
      </c>
      <c r="Y17" s="80" t="s">
        <v>308</v>
      </c>
      <c r="Z17" s="80" t="s">
        <v>309</v>
      </c>
      <c r="AA17" s="80" t="s">
        <v>310</v>
      </c>
      <c r="AB17" s="80" t="s">
        <v>311</v>
      </c>
      <c r="AC17" s="80" t="s">
        <v>312</v>
      </c>
      <c r="AD17" s="80" t="s">
        <v>313</v>
      </c>
      <c r="AE17" s="80" t="s">
        <v>314</v>
      </c>
    </row>
    <row r="18" spans="1:31" x14ac:dyDescent="0.25">
      <c r="A18" s="2" t="s">
        <v>2</v>
      </c>
      <c r="B18" s="405" t="s">
        <v>90</v>
      </c>
      <c r="C18" s="345"/>
      <c r="D18" s="83" t="s">
        <v>2</v>
      </c>
      <c r="E18" s="83" t="s">
        <v>326</v>
      </c>
      <c r="F18" s="83" t="s">
        <v>326</v>
      </c>
      <c r="G18" s="83" t="s">
        <v>326</v>
      </c>
      <c r="H18" s="83" t="s">
        <v>326</v>
      </c>
      <c r="I18" s="83" t="s">
        <v>326</v>
      </c>
      <c r="J18" s="83" t="s">
        <v>326</v>
      </c>
      <c r="K18" s="83" t="s">
        <v>326</v>
      </c>
      <c r="L18" s="83" t="s">
        <v>326</v>
      </c>
      <c r="M18" s="83" t="s">
        <v>326</v>
      </c>
      <c r="N18" s="83" t="s">
        <v>326</v>
      </c>
      <c r="O18" s="83" t="s">
        <v>326</v>
      </c>
      <c r="P18" s="83" t="s">
        <v>326</v>
      </c>
      <c r="Q18" s="83" t="s">
        <v>326</v>
      </c>
      <c r="R18" s="83" t="s">
        <v>326</v>
      </c>
      <c r="S18" s="83" t="s">
        <v>326</v>
      </c>
      <c r="T18" s="83" t="s">
        <v>326</v>
      </c>
      <c r="U18" s="83" t="s">
        <v>326</v>
      </c>
      <c r="V18" s="83" t="s">
        <v>2</v>
      </c>
      <c r="W18" s="83" t="s">
        <v>326</v>
      </c>
      <c r="X18" s="83" t="s">
        <v>326</v>
      </c>
      <c r="Y18" s="83" t="s">
        <v>326</v>
      </c>
      <c r="Z18" s="83" t="s">
        <v>326</v>
      </c>
      <c r="AA18" s="83" t="s">
        <v>326</v>
      </c>
      <c r="AB18" s="83" t="s">
        <v>326</v>
      </c>
      <c r="AC18" s="83" t="s">
        <v>326</v>
      </c>
      <c r="AD18" s="83" t="s">
        <v>326</v>
      </c>
      <c r="AE18" s="83" t="s">
        <v>326</v>
      </c>
    </row>
    <row r="19" spans="1:31" x14ac:dyDescent="0.25">
      <c r="A19" s="2" t="s">
        <v>2</v>
      </c>
      <c r="B19" s="406" t="s">
        <v>327</v>
      </c>
      <c r="C19" s="345"/>
      <c r="D19" s="84" t="s">
        <v>2</v>
      </c>
      <c r="E19" s="84" t="s">
        <v>190</v>
      </c>
      <c r="F19" s="84" t="s">
        <v>190</v>
      </c>
      <c r="G19" s="84" t="s">
        <v>190</v>
      </c>
      <c r="H19" s="84" t="s">
        <v>190</v>
      </c>
      <c r="I19" s="84" t="s">
        <v>190</v>
      </c>
      <c r="J19" s="84" t="s">
        <v>190</v>
      </c>
      <c r="K19" s="84" t="s">
        <v>190</v>
      </c>
      <c r="L19" s="84" t="s">
        <v>190</v>
      </c>
      <c r="M19" s="84" t="s">
        <v>190</v>
      </c>
      <c r="N19" s="84" t="s">
        <v>190</v>
      </c>
      <c r="O19" s="84" t="s">
        <v>190</v>
      </c>
      <c r="P19" s="84" t="s">
        <v>190</v>
      </c>
      <c r="Q19" s="84" t="s">
        <v>190</v>
      </c>
      <c r="R19" s="84" t="s">
        <v>190</v>
      </c>
      <c r="S19" s="84" t="s">
        <v>190</v>
      </c>
      <c r="T19" s="84" t="s">
        <v>190</v>
      </c>
      <c r="U19" s="84" t="s">
        <v>190</v>
      </c>
      <c r="V19" s="84" t="s">
        <v>2</v>
      </c>
      <c r="W19" s="84" t="s">
        <v>190</v>
      </c>
      <c r="X19" s="84" t="s">
        <v>190</v>
      </c>
      <c r="Y19" s="84" t="s">
        <v>190</v>
      </c>
      <c r="Z19" s="84" t="s">
        <v>190</v>
      </c>
      <c r="AA19" s="84" t="s">
        <v>190</v>
      </c>
      <c r="AB19" s="84" t="s">
        <v>190</v>
      </c>
      <c r="AC19" s="84" t="s">
        <v>190</v>
      </c>
      <c r="AD19" s="84" t="s">
        <v>190</v>
      </c>
      <c r="AE19" s="84" t="s">
        <v>190</v>
      </c>
    </row>
    <row r="20" spans="1:31" x14ac:dyDescent="0.25">
      <c r="A20" s="2" t="s">
        <v>2</v>
      </c>
      <c r="B20" s="405" t="s">
        <v>328</v>
      </c>
      <c r="C20" s="345"/>
      <c r="D20" s="83" t="s">
        <v>2</v>
      </c>
      <c r="E20" s="83" t="s">
        <v>329</v>
      </c>
      <c r="F20" s="83" t="s">
        <v>330</v>
      </c>
      <c r="G20" s="83" t="s">
        <v>331</v>
      </c>
      <c r="H20" s="83" t="s">
        <v>332</v>
      </c>
      <c r="I20" s="83" t="s">
        <v>333</v>
      </c>
      <c r="J20" s="83" t="s">
        <v>334</v>
      </c>
      <c r="K20" s="83" t="s">
        <v>335</v>
      </c>
      <c r="L20" s="83" t="s">
        <v>336</v>
      </c>
      <c r="M20" s="83" t="s">
        <v>337</v>
      </c>
      <c r="N20" s="83" t="s">
        <v>338</v>
      </c>
      <c r="O20" s="83" t="s">
        <v>339</v>
      </c>
      <c r="P20" s="83" t="s">
        <v>340</v>
      </c>
      <c r="Q20" s="83" t="s">
        <v>341</v>
      </c>
      <c r="R20" s="83" t="s">
        <v>342</v>
      </c>
      <c r="S20" s="83" t="s">
        <v>343</v>
      </c>
      <c r="T20" s="83" t="s">
        <v>344</v>
      </c>
      <c r="U20" s="83" t="s">
        <v>345</v>
      </c>
      <c r="V20" s="83" t="s">
        <v>2</v>
      </c>
      <c r="W20" s="83" t="s">
        <v>346</v>
      </c>
      <c r="X20" s="83" t="s">
        <v>347</v>
      </c>
      <c r="Y20" s="83" t="s">
        <v>348</v>
      </c>
      <c r="Z20" s="83" t="s">
        <v>349</v>
      </c>
      <c r="AA20" s="83" t="s">
        <v>350</v>
      </c>
      <c r="AB20" s="83" t="s">
        <v>351</v>
      </c>
      <c r="AC20" s="83" t="s">
        <v>352</v>
      </c>
      <c r="AD20" s="83" t="s">
        <v>353</v>
      </c>
      <c r="AE20" s="83" t="s">
        <v>354</v>
      </c>
    </row>
    <row r="21" spans="1:31" x14ac:dyDescent="0.25">
      <c r="A21" s="2" t="s">
        <v>2</v>
      </c>
      <c r="B21" s="406" t="s">
        <v>355</v>
      </c>
      <c r="C21" s="345"/>
      <c r="D21" s="84" t="s">
        <v>2</v>
      </c>
      <c r="E21" s="84" t="s">
        <v>356</v>
      </c>
      <c r="F21" s="84" t="s">
        <v>357</v>
      </c>
      <c r="G21" s="84" t="s">
        <v>358</v>
      </c>
      <c r="H21" s="84" t="s">
        <v>359</v>
      </c>
      <c r="I21" s="84" t="s">
        <v>360</v>
      </c>
      <c r="J21" s="84" t="s">
        <v>361</v>
      </c>
      <c r="K21" s="84" t="s">
        <v>362</v>
      </c>
      <c r="L21" s="84" t="s">
        <v>363</v>
      </c>
      <c r="M21" s="84" t="s">
        <v>364</v>
      </c>
      <c r="N21" s="84" t="s">
        <v>365</v>
      </c>
      <c r="O21" s="84" t="s">
        <v>366</v>
      </c>
      <c r="P21" s="84" t="s">
        <v>367</v>
      </c>
      <c r="Q21" s="84" t="s">
        <v>368</v>
      </c>
      <c r="R21" s="84" t="s">
        <v>369</v>
      </c>
      <c r="S21" s="84" t="s">
        <v>370</v>
      </c>
      <c r="T21" s="84" t="s">
        <v>371</v>
      </c>
      <c r="U21" s="84" t="s">
        <v>372</v>
      </c>
      <c r="V21" s="84" t="s">
        <v>2</v>
      </c>
      <c r="W21" s="84" t="s">
        <v>373</v>
      </c>
      <c r="X21" s="84" t="s">
        <v>374</v>
      </c>
      <c r="Y21" s="84" t="s">
        <v>375</v>
      </c>
      <c r="Z21" s="84" t="s">
        <v>376</v>
      </c>
      <c r="AA21" s="84" t="s">
        <v>377</v>
      </c>
      <c r="AB21" s="84" t="s">
        <v>378</v>
      </c>
      <c r="AC21" s="84" t="s">
        <v>379</v>
      </c>
      <c r="AD21" s="84" t="s">
        <v>380</v>
      </c>
      <c r="AE21" s="84" t="s">
        <v>381</v>
      </c>
    </row>
    <row r="22" spans="1:31" x14ac:dyDescent="0.25">
      <c r="A22" s="2" t="s">
        <v>2</v>
      </c>
      <c r="B22" s="405" t="s">
        <v>382</v>
      </c>
      <c r="C22" s="345"/>
      <c r="D22" s="85">
        <v>4498827619.0500002</v>
      </c>
      <c r="E22" s="85">
        <v>419500000</v>
      </c>
      <c r="F22" s="85">
        <v>200000000</v>
      </c>
      <c r="G22" s="85">
        <v>425000000</v>
      </c>
      <c r="H22" s="85">
        <v>98927619.049999997</v>
      </c>
      <c r="I22" s="85">
        <v>100000000</v>
      </c>
      <c r="J22" s="85">
        <v>200000000</v>
      </c>
      <c r="K22" s="85">
        <v>200000000</v>
      </c>
      <c r="L22" s="85">
        <v>444500000</v>
      </c>
      <c r="M22" s="85">
        <v>484500000</v>
      </c>
      <c r="N22" s="85">
        <v>416800000</v>
      </c>
      <c r="O22" s="85">
        <v>237200000</v>
      </c>
      <c r="P22" s="85">
        <v>40000000</v>
      </c>
      <c r="Q22" s="85">
        <v>368700000</v>
      </c>
      <c r="R22" s="85">
        <v>246800000</v>
      </c>
      <c r="S22" s="85">
        <v>182800000</v>
      </c>
      <c r="T22" s="85">
        <v>350000000</v>
      </c>
      <c r="U22" s="85">
        <v>84100000</v>
      </c>
      <c r="V22" s="85">
        <v>632300000</v>
      </c>
      <c r="W22" s="85">
        <v>140600000</v>
      </c>
      <c r="X22" s="85">
        <v>27700000</v>
      </c>
      <c r="Y22" s="85">
        <v>88400000</v>
      </c>
      <c r="Z22" s="85">
        <v>100000</v>
      </c>
      <c r="AA22" s="85">
        <v>64100000</v>
      </c>
      <c r="AB22" s="85">
        <v>68700000</v>
      </c>
      <c r="AC22" s="85">
        <v>146800000</v>
      </c>
      <c r="AD22" s="85">
        <v>24900000</v>
      </c>
      <c r="AE22" s="85">
        <v>71000000</v>
      </c>
    </row>
    <row r="23" spans="1:31" x14ac:dyDescent="0.25">
      <c r="A23" s="2" t="s">
        <v>2</v>
      </c>
      <c r="B23" s="406" t="s">
        <v>2</v>
      </c>
      <c r="C23" s="345"/>
      <c r="D23" s="81" t="s">
        <v>2</v>
      </c>
      <c r="E23" s="81" t="s">
        <v>2</v>
      </c>
      <c r="F23" s="81" t="s">
        <v>2</v>
      </c>
      <c r="G23" s="81" t="s">
        <v>2</v>
      </c>
      <c r="H23" s="81" t="s">
        <v>2</v>
      </c>
      <c r="I23" s="81" t="s">
        <v>2</v>
      </c>
      <c r="J23" s="81" t="s">
        <v>2</v>
      </c>
      <c r="K23" s="81" t="s">
        <v>2</v>
      </c>
      <c r="L23" s="81" t="s">
        <v>2</v>
      </c>
      <c r="M23" s="81" t="s">
        <v>2</v>
      </c>
      <c r="N23" s="81" t="s">
        <v>2</v>
      </c>
      <c r="O23" s="81" t="s">
        <v>2</v>
      </c>
      <c r="P23" s="81" t="s">
        <v>2</v>
      </c>
      <c r="Q23" s="81" t="s">
        <v>2</v>
      </c>
      <c r="R23" s="81" t="s">
        <v>2</v>
      </c>
      <c r="S23" s="81" t="s">
        <v>2</v>
      </c>
      <c r="T23" s="81" t="s">
        <v>2</v>
      </c>
      <c r="U23" s="81" t="s">
        <v>2</v>
      </c>
      <c r="V23" s="81" t="s">
        <v>2</v>
      </c>
      <c r="W23" s="81" t="s">
        <v>2</v>
      </c>
      <c r="X23" s="81" t="s">
        <v>2</v>
      </c>
      <c r="Y23" s="81" t="s">
        <v>2</v>
      </c>
      <c r="Z23" s="81" t="s">
        <v>2</v>
      </c>
      <c r="AA23" s="81" t="s">
        <v>2</v>
      </c>
      <c r="AB23" s="81" t="s">
        <v>2</v>
      </c>
      <c r="AC23" s="81" t="s">
        <v>2</v>
      </c>
      <c r="AD23" s="81" t="s">
        <v>2</v>
      </c>
      <c r="AE23" s="81" t="s">
        <v>2</v>
      </c>
    </row>
    <row r="24" spans="1:31" x14ac:dyDescent="0.25">
      <c r="A24" s="2" t="s">
        <v>2</v>
      </c>
      <c r="B24" s="407" t="s">
        <v>383</v>
      </c>
      <c r="C24" s="345"/>
      <c r="D24" s="80" t="s">
        <v>287</v>
      </c>
      <c r="E24" s="80" t="s">
        <v>288</v>
      </c>
      <c r="F24" s="80" t="s">
        <v>289</v>
      </c>
      <c r="G24" s="80" t="s">
        <v>290</v>
      </c>
      <c r="H24" s="80" t="s">
        <v>291</v>
      </c>
      <c r="I24" s="80" t="s">
        <v>292</v>
      </c>
      <c r="J24" s="80" t="s">
        <v>293</v>
      </c>
      <c r="K24" s="80" t="s">
        <v>294</v>
      </c>
      <c r="L24" s="80" t="s">
        <v>295</v>
      </c>
      <c r="M24" s="80" t="s">
        <v>296</v>
      </c>
      <c r="N24" s="80" t="s">
        <v>297</v>
      </c>
      <c r="O24" s="80" t="s">
        <v>298</v>
      </c>
      <c r="P24" s="80" t="s">
        <v>299</v>
      </c>
      <c r="Q24" s="80" t="s">
        <v>300</v>
      </c>
      <c r="R24" s="80" t="s">
        <v>301</v>
      </c>
      <c r="S24" s="80" t="s">
        <v>302</v>
      </c>
      <c r="T24" s="80" t="s">
        <v>303</v>
      </c>
      <c r="U24" s="80" t="s">
        <v>304</v>
      </c>
      <c r="V24" s="80" t="s">
        <v>305</v>
      </c>
      <c r="W24" s="80" t="s">
        <v>306</v>
      </c>
      <c r="X24" s="80" t="s">
        <v>307</v>
      </c>
      <c r="Y24" s="80" t="s">
        <v>308</v>
      </c>
      <c r="Z24" s="80" t="s">
        <v>309</v>
      </c>
      <c r="AA24" s="80" t="s">
        <v>310</v>
      </c>
      <c r="AB24" s="80" t="s">
        <v>311</v>
      </c>
      <c r="AC24" s="80" t="s">
        <v>312</v>
      </c>
      <c r="AD24" s="80" t="s">
        <v>313</v>
      </c>
      <c r="AE24" s="80" t="s">
        <v>314</v>
      </c>
    </row>
    <row r="25" spans="1:31" x14ac:dyDescent="0.25">
      <c r="A25" s="2" t="s">
        <v>2</v>
      </c>
      <c r="B25" s="405" t="s">
        <v>384</v>
      </c>
      <c r="C25" s="345"/>
      <c r="D25" s="83" t="s">
        <v>385</v>
      </c>
      <c r="E25" s="83" t="s">
        <v>385</v>
      </c>
      <c r="F25" s="83" t="s">
        <v>385</v>
      </c>
      <c r="G25" s="83" t="s">
        <v>385</v>
      </c>
      <c r="H25" s="83" t="s">
        <v>385</v>
      </c>
      <c r="I25" s="83" t="s">
        <v>385</v>
      </c>
      <c r="J25" s="83" t="s">
        <v>385</v>
      </c>
      <c r="K25" s="83" t="s">
        <v>385</v>
      </c>
      <c r="L25" s="83" t="s">
        <v>385</v>
      </c>
      <c r="M25" s="83" t="s">
        <v>385</v>
      </c>
      <c r="N25" s="83" t="s">
        <v>385</v>
      </c>
      <c r="O25" s="83" t="s">
        <v>385</v>
      </c>
      <c r="P25" s="83" t="s">
        <v>385</v>
      </c>
      <c r="Q25" s="83" t="s">
        <v>385</v>
      </c>
      <c r="R25" s="83" t="s">
        <v>385</v>
      </c>
      <c r="S25" s="83" t="s">
        <v>385</v>
      </c>
      <c r="T25" s="83" t="s">
        <v>385</v>
      </c>
      <c r="U25" s="83" t="s">
        <v>385</v>
      </c>
      <c r="V25" s="83" t="s">
        <v>385</v>
      </c>
      <c r="W25" s="83" t="s">
        <v>385</v>
      </c>
      <c r="X25" s="83" t="s">
        <v>385</v>
      </c>
      <c r="Y25" s="83" t="s">
        <v>385</v>
      </c>
      <c r="Z25" s="83" t="s">
        <v>385</v>
      </c>
      <c r="AA25" s="83" t="s">
        <v>385</v>
      </c>
      <c r="AB25" s="83" t="s">
        <v>385</v>
      </c>
      <c r="AC25" s="83" t="s">
        <v>385</v>
      </c>
      <c r="AD25" s="83" t="s">
        <v>385</v>
      </c>
      <c r="AE25" s="83" t="s">
        <v>385</v>
      </c>
    </row>
    <row r="26" spans="1:31" x14ac:dyDescent="0.25">
      <c r="A26" s="2" t="s">
        <v>2</v>
      </c>
      <c r="B26" s="406" t="s">
        <v>386</v>
      </c>
      <c r="C26" s="345"/>
      <c r="D26" s="84" t="s">
        <v>387</v>
      </c>
      <c r="E26" s="84" t="s">
        <v>387</v>
      </c>
      <c r="F26" s="84" t="s">
        <v>387</v>
      </c>
      <c r="G26" s="84" t="s">
        <v>387</v>
      </c>
      <c r="H26" s="84" t="s">
        <v>387</v>
      </c>
      <c r="I26" s="84" t="s">
        <v>387</v>
      </c>
      <c r="J26" s="84" t="s">
        <v>387</v>
      </c>
      <c r="K26" s="84" t="s">
        <v>387</v>
      </c>
      <c r="L26" s="84" t="s">
        <v>387</v>
      </c>
      <c r="M26" s="84" t="s">
        <v>387</v>
      </c>
      <c r="N26" s="84" t="s">
        <v>387</v>
      </c>
      <c r="O26" s="84" t="s">
        <v>387</v>
      </c>
      <c r="P26" s="84" t="s">
        <v>387</v>
      </c>
      <c r="Q26" s="84" t="s">
        <v>387</v>
      </c>
      <c r="R26" s="84" t="s">
        <v>387</v>
      </c>
      <c r="S26" s="84" t="s">
        <v>387</v>
      </c>
      <c r="T26" s="84" t="s">
        <v>387</v>
      </c>
      <c r="U26" s="84" t="s">
        <v>387</v>
      </c>
      <c r="V26" s="84" t="s">
        <v>387</v>
      </c>
      <c r="W26" s="84" t="s">
        <v>387</v>
      </c>
      <c r="X26" s="84" t="s">
        <v>387</v>
      </c>
      <c r="Y26" s="84" t="s">
        <v>387</v>
      </c>
      <c r="Z26" s="84" t="s">
        <v>387</v>
      </c>
      <c r="AA26" s="84" t="s">
        <v>387</v>
      </c>
      <c r="AB26" s="84" t="s">
        <v>387</v>
      </c>
      <c r="AC26" s="84" t="s">
        <v>387</v>
      </c>
      <c r="AD26" s="84" t="s">
        <v>387</v>
      </c>
      <c r="AE26" s="84" t="s">
        <v>387</v>
      </c>
    </row>
    <row r="27" spans="1:31" x14ac:dyDescent="0.25">
      <c r="A27" s="2" t="s">
        <v>2</v>
      </c>
      <c r="B27" s="405" t="s">
        <v>388</v>
      </c>
      <c r="C27" s="345"/>
      <c r="D27" s="83" t="s">
        <v>2</v>
      </c>
      <c r="E27" s="86">
        <v>8.5000000000000006E-3</v>
      </c>
      <c r="F27" s="86">
        <v>8.5000000000000006E-3</v>
      </c>
      <c r="G27" s="86">
        <v>8.5000000000000006E-3</v>
      </c>
      <c r="H27" s="86">
        <v>5.7000000000000002E-3</v>
      </c>
      <c r="I27" s="86">
        <v>8.5000000000000006E-3</v>
      </c>
      <c r="J27" s="86">
        <v>8.5000000000000006E-3</v>
      </c>
      <c r="K27" s="86">
        <v>8.5000000000000006E-3</v>
      </c>
      <c r="L27" s="86">
        <v>8.5000000000000006E-3</v>
      </c>
      <c r="M27" s="86">
        <v>8.5000000000000006E-3</v>
      </c>
      <c r="N27" s="86">
        <v>8.5000000000000006E-3</v>
      </c>
      <c r="O27" s="86">
        <v>8.5000000000000006E-3</v>
      </c>
      <c r="P27" s="86">
        <v>8.5000000000000006E-3</v>
      </c>
      <c r="Q27" s="86">
        <v>8.5000000000000006E-3</v>
      </c>
      <c r="R27" s="86">
        <v>8.5000000000000006E-3</v>
      </c>
      <c r="S27" s="86">
        <v>8.5000000000000006E-3</v>
      </c>
      <c r="T27" s="86">
        <v>8.5000000000000006E-3</v>
      </c>
      <c r="U27" s="86">
        <v>8.5000000000000006E-3</v>
      </c>
      <c r="V27" s="83" t="s">
        <v>2</v>
      </c>
      <c r="W27" s="86">
        <v>1.7999999999999999E-2</v>
      </c>
      <c r="X27" s="86">
        <v>1.7999999999999999E-2</v>
      </c>
      <c r="Y27" s="86">
        <v>1.7999999999999999E-2</v>
      </c>
      <c r="Z27" s="86">
        <v>1.7999999999999999E-2</v>
      </c>
      <c r="AA27" s="86">
        <v>1.7999999999999999E-2</v>
      </c>
      <c r="AB27" s="86">
        <v>1.7999999999999999E-2</v>
      </c>
      <c r="AC27" s="86">
        <v>1.7999999999999999E-2</v>
      </c>
      <c r="AD27" s="86">
        <v>1.7999999999999999E-2</v>
      </c>
      <c r="AE27" s="86">
        <v>1.7999999999999999E-2</v>
      </c>
    </row>
    <row r="28" spans="1:31" x14ac:dyDescent="0.25">
      <c r="A28" s="2" t="s">
        <v>2</v>
      </c>
      <c r="B28" s="406" t="s">
        <v>389</v>
      </c>
      <c r="C28" s="345"/>
      <c r="D28" s="84" t="s">
        <v>2</v>
      </c>
      <c r="E28" s="87">
        <v>4.8861000000000002E-2</v>
      </c>
      <c r="F28" s="87">
        <v>4.8861000000000002E-2</v>
      </c>
      <c r="G28" s="87">
        <v>4.8861000000000002E-2</v>
      </c>
      <c r="H28" s="87">
        <v>4.8861000000000002E-2</v>
      </c>
      <c r="I28" s="87">
        <v>4.8861000000000002E-2</v>
      </c>
      <c r="J28" s="87">
        <v>4.8861000000000002E-2</v>
      </c>
      <c r="K28" s="87">
        <v>4.8861000000000002E-2</v>
      </c>
      <c r="L28" s="87">
        <v>4.8861000000000002E-2</v>
      </c>
      <c r="M28" s="87">
        <v>4.8861000000000002E-2</v>
      </c>
      <c r="N28" s="87">
        <v>4.8861000000000002E-2</v>
      </c>
      <c r="O28" s="87">
        <v>4.8861000000000002E-2</v>
      </c>
      <c r="P28" s="87">
        <v>4.8861000000000002E-2</v>
      </c>
      <c r="Q28" s="87">
        <v>4.8861000000000002E-2</v>
      </c>
      <c r="R28" s="87">
        <v>4.8861000000000002E-2</v>
      </c>
      <c r="S28" s="87">
        <v>4.8861000000000002E-2</v>
      </c>
      <c r="T28" s="87">
        <v>4.8861000000000002E-2</v>
      </c>
      <c r="U28" s="87">
        <v>4.8861000000000002E-2</v>
      </c>
      <c r="V28" s="84" t="s">
        <v>2</v>
      </c>
      <c r="W28" s="87">
        <v>4.8861000000000002E-2</v>
      </c>
      <c r="X28" s="87">
        <v>4.8861000000000002E-2</v>
      </c>
      <c r="Y28" s="87">
        <v>4.8861000000000002E-2</v>
      </c>
      <c r="Z28" s="87">
        <v>4.8861000000000002E-2</v>
      </c>
      <c r="AA28" s="87">
        <v>4.8861000000000002E-2</v>
      </c>
      <c r="AB28" s="87">
        <v>4.8861000000000002E-2</v>
      </c>
      <c r="AC28" s="87">
        <v>4.8861000000000002E-2</v>
      </c>
      <c r="AD28" s="87">
        <v>4.8861000000000002E-2</v>
      </c>
      <c r="AE28" s="87">
        <v>4.8861000000000002E-2</v>
      </c>
    </row>
    <row r="29" spans="1:31" x14ac:dyDescent="0.25">
      <c r="A29" s="2" t="s">
        <v>2</v>
      </c>
      <c r="B29" s="405" t="s">
        <v>390</v>
      </c>
      <c r="C29" s="345"/>
      <c r="D29" s="83" t="s">
        <v>2</v>
      </c>
      <c r="E29" s="86">
        <v>5.7361000000000002E-2</v>
      </c>
      <c r="F29" s="86">
        <v>5.7361000000000002E-2</v>
      </c>
      <c r="G29" s="86">
        <v>5.7361000000000002E-2</v>
      </c>
      <c r="H29" s="86">
        <v>5.4560999999999998E-2</v>
      </c>
      <c r="I29" s="86">
        <v>5.7361000000000002E-2</v>
      </c>
      <c r="J29" s="86">
        <v>5.7361000000000002E-2</v>
      </c>
      <c r="K29" s="86">
        <v>5.7361000000000002E-2</v>
      </c>
      <c r="L29" s="86">
        <v>5.7361000000000002E-2</v>
      </c>
      <c r="M29" s="86">
        <v>5.7361000000000002E-2</v>
      </c>
      <c r="N29" s="86">
        <v>5.7361000000000002E-2</v>
      </c>
      <c r="O29" s="86">
        <v>5.7361000000000002E-2</v>
      </c>
      <c r="P29" s="86">
        <v>5.7361000000000002E-2</v>
      </c>
      <c r="Q29" s="86">
        <v>5.7361000000000002E-2</v>
      </c>
      <c r="R29" s="86">
        <v>5.7361000000000002E-2</v>
      </c>
      <c r="S29" s="86">
        <v>5.7361000000000002E-2</v>
      </c>
      <c r="T29" s="86">
        <v>5.7361000000000002E-2</v>
      </c>
      <c r="U29" s="86">
        <v>5.7361000000000002E-2</v>
      </c>
      <c r="V29" s="83" t="s">
        <v>2</v>
      </c>
      <c r="W29" s="86">
        <v>6.6861000000000004E-2</v>
      </c>
      <c r="X29" s="86">
        <v>6.6861000000000004E-2</v>
      </c>
      <c r="Y29" s="86">
        <v>6.6861000000000004E-2</v>
      </c>
      <c r="Z29" s="86">
        <v>6.6861000000000004E-2</v>
      </c>
      <c r="AA29" s="86">
        <v>6.6861000000000004E-2</v>
      </c>
      <c r="AB29" s="86">
        <v>6.6861000000000004E-2</v>
      </c>
      <c r="AC29" s="86">
        <v>6.6861000000000004E-2</v>
      </c>
      <c r="AD29" s="86">
        <v>6.6861000000000004E-2</v>
      </c>
      <c r="AE29" s="86">
        <v>6.6861000000000004E-2</v>
      </c>
    </row>
  </sheetData>
  <sheetProtection sheet="1" objects="1" scenarios="1"/>
  <mergeCells count="30">
    <mergeCell ref="A1:B3"/>
    <mergeCell ref="C1:AE1"/>
    <mergeCell ref="C2:AE2"/>
    <mergeCell ref="C3:AE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s>
  <pageMargins left="0.25" right="0.25" top="0.25" bottom="0.25" header="0.25" footer="0.25"/>
  <pageSetup scale="23" orientation="landscape" cellComments="atEnd"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K67"/>
  <sheetViews>
    <sheetView showGridLines="0" topLeftCell="A37" workbookViewId="0">
      <selection activeCell="T18" sqref="T18"/>
    </sheetView>
  </sheetViews>
  <sheetFormatPr baseColWidth="10" defaultColWidth="9.140625" defaultRowHeight="15" x14ac:dyDescent="0.25"/>
  <cols>
    <col min="1" max="1" width="1.28515625" customWidth="1"/>
    <col min="2" max="2" width="32.28515625" customWidth="1"/>
    <col min="3" max="3" width="39.140625" customWidth="1"/>
    <col min="4" max="4" width="17.85546875" customWidth="1"/>
    <col min="5" max="5" width="12.140625" customWidth="1"/>
    <col min="6" max="6" width="5.5703125" customWidth="1"/>
    <col min="7" max="7" width="15.5703125" customWidth="1"/>
    <col min="8" max="8" width="2.28515625" customWidth="1"/>
    <col min="9" max="9" width="17.85546875" customWidth="1"/>
    <col min="10" max="10" width="0" hidden="1" customWidth="1"/>
    <col min="11" max="11" width="0.42578125" customWidth="1"/>
    <col min="12" max="27" width="20.42578125" customWidth="1"/>
    <col min="28" max="28" width="21.140625" customWidth="1"/>
    <col min="29" max="37" width="20.42578125" customWidth="1"/>
  </cols>
  <sheetData>
    <row r="1" spans="1:37" ht="18" customHeight="1" x14ac:dyDescent="0.25">
      <c r="A1" s="333"/>
      <c r="B1" s="333"/>
      <c r="C1" s="339" t="s">
        <v>0</v>
      </c>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row>
    <row r="2" spans="1:37" ht="18" customHeight="1" x14ac:dyDescent="0.25">
      <c r="A2" s="333"/>
      <c r="B2" s="333"/>
      <c r="C2" s="339" t="s">
        <v>1</v>
      </c>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row>
    <row r="3" spans="1:37" ht="18" customHeight="1" x14ac:dyDescent="0.25">
      <c r="A3" s="333"/>
      <c r="B3" s="333"/>
      <c r="C3" s="339" t="s">
        <v>2</v>
      </c>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row>
    <row r="4" spans="1:37" x14ac:dyDescent="0.25">
      <c r="A4" s="6" t="s">
        <v>2</v>
      </c>
      <c r="B4" s="453" t="s">
        <v>2</v>
      </c>
      <c r="C4" s="333"/>
      <c r="D4" s="454" t="s">
        <v>2</v>
      </c>
      <c r="E4" s="333"/>
      <c r="F4" s="334" t="s">
        <v>2</v>
      </c>
      <c r="G4" s="333"/>
      <c r="H4" s="455" t="s">
        <v>2</v>
      </c>
      <c r="I4" s="333"/>
      <c r="J4" s="333"/>
      <c r="K4" s="333"/>
      <c r="L4" s="79" t="s">
        <v>2</v>
      </c>
      <c r="M4" s="79" t="s">
        <v>2</v>
      </c>
      <c r="N4" s="79" t="s">
        <v>2</v>
      </c>
      <c r="O4" s="79" t="s">
        <v>2</v>
      </c>
      <c r="P4" s="79" t="s">
        <v>2</v>
      </c>
      <c r="Q4" s="79" t="s">
        <v>2</v>
      </c>
      <c r="R4" s="79" t="s">
        <v>2</v>
      </c>
      <c r="S4" s="79" t="s">
        <v>2</v>
      </c>
      <c r="T4" s="79" t="s">
        <v>2</v>
      </c>
      <c r="U4" s="79" t="s">
        <v>2</v>
      </c>
      <c r="V4" s="79" t="s">
        <v>2</v>
      </c>
      <c r="W4" s="79" t="s">
        <v>2</v>
      </c>
      <c r="X4" s="79" t="s">
        <v>2</v>
      </c>
      <c r="Y4" s="79" t="s">
        <v>2</v>
      </c>
      <c r="Z4" s="79" t="s">
        <v>2</v>
      </c>
      <c r="AA4" s="79" t="s">
        <v>2</v>
      </c>
      <c r="AB4" s="6" t="s">
        <v>2</v>
      </c>
      <c r="AC4" s="79" t="s">
        <v>2</v>
      </c>
      <c r="AD4" s="79" t="s">
        <v>2</v>
      </c>
      <c r="AE4" s="79" t="s">
        <v>2</v>
      </c>
      <c r="AF4" s="79" t="s">
        <v>2</v>
      </c>
      <c r="AG4" s="79" t="s">
        <v>2</v>
      </c>
      <c r="AH4" s="79" t="s">
        <v>2</v>
      </c>
      <c r="AI4" s="79" t="s">
        <v>2</v>
      </c>
      <c r="AJ4" s="79" t="s">
        <v>2</v>
      </c>
      <c r="AK4" s="79" t="s">
        <v>2</v>
      </c>
    </row>
    <row r="5" spans="1:37" x14ac:dyDescent="0.25">
      <c r="A5" s="6" t="s">
        <v>2</v>
      </c>
      <c r="B5" s="453" t="s">
        <v>391</v>
      </c>
      <c r="C5" s="333"/>
      <c r="D5" s="454" t="s">
        <v>2</v>
      </c>
      <c r="E5" s="333"/>
      <c r="F5" s="334" t="s">
        <v>2</v>
      </c>
      <c r="G5" s="333"/>
      <c r="H5" s="455" t="s">
        <v>2</v>
      </c>
      <c r="I5" s="333"/>
      <c r="J5" s="333"/>
      <c r="K5" s="333"/>
      <c r="L5" s="79" t="s">
        <v>2</v>
      </c>
      <c r="M5" s="79" t="s">
        <v>2</v>
      </c>
      <c r="N5" s="79" t="s">
        <v>2</v>
      </c>
      <c r="O5" s="79" t="s">
        <v>2</v>
      </c>
      <c r="P5" s="79" t="s">
        <v>2</v>
      </c>
      <c r="Q5" s="79" t="s">
        <v>2</v>
      </c>
      <c r="R5" s="79" t="s">
        <v>2</v>
      </c>
      <c r="S5" s="79" t="s">
        <v>2</v>
      </c>
      <c r="T5" s="79" t="s">
        <v>2</v>
      </c>
      <c r="U5" s="79" t="s">
        <v>2</v>
      </c>
      <c r="V5" s="79" t="s">
        <v>2</v>
      </c>
      <c r="W5" s="79" t="s">
        <v>2</v>
      </c>
      <c r="X5" s="79" t="s">
        <v>2</v>
      </c>
      <c r="Y5" s="79" t="s">
        <v>2</v>
      </c>
      <c r="Z5" s="79" t="s">
        <v>2</v>
      </c>
      <c r="AA5" s="79" t="s">
        <v>2</v>
      </c>
      <c r="AB5" s="6" t="s">
        <v>2</v>
      </c>
      <c r="AC5" s="79" t="s">
        <v>2</v>
      </c>
      <c r="AD5" s="79" t="s">
        <v>2</v>
      </c>
      <c r="AE5" s="79" t="s">
        <v>2</v>
      </c>
      <c r="AF5" s="79" t="s">
        <v>2</v>
      </c>
      <c r="AG5" s="79" t="s">
        <v>2</v>
      </c>
      <c r="AH5" s="79" t="s">
        <v>2</v>
      </c>
      <c r="AI5" s="79" t="s">
        <v>2</v>
      </c>
      <c r="AJ5" s="79" t="s">
        <v>2</v>
      </c>
      <c r="AK5" s="79" t="s">
        <v>2</v>
      </c>
    </row>
    <row r="6" spans="1:37" x14ac:dyDescent="0.25">
      <c r="A6" s="2" t="s">
        <v>2</v>
      </c>
      <c r="B6" s="386" t="s">
        <v>2</v>
      </c>
      <c r="C6" s="333"/>
      <c r="D6" s="456" t="s">
        <v>2</v>
      </c>
      <c r="E6" s="333"/>
      <c r="F6" s="338" t="s">
        <v>2</v>
      </c>
      <c r="G6" s="333"/>
      <c r="H6" s="425" t="s">
        <v>2</v>
      </c>
      <c r="I6" s="333"/>
      <c r="J6" s="333"/>
      <c r="K6" s="333"/>
      <c r="L6" s="88" t="s">
        <v>2</v>
      </c>
      <c r="M6" s="88" t="s">
        <v>2</v>
      </c>
      <c r="N6" s="88" t="s">
        <v>2</v>
      </c>
      <c r="O6" s="88" t="s">
        <v>2</v>
      </c>
      <c r="P6" s="88" t="s">
        <v>2</v>
      </c>
      <c r="Q6" s="88" t="s">
        <v>2</v>
      </c>
      <c r="R6" s="88" t="s">
        <v>2</v>
      </c>
      <c r="S6" s="88" t="s">
        <v>2</v>
      </c>
      <c r="T6" s="88" t="s">
        <v>2</v>
      </c>
      <c r="U6" s="88" t="s">
        <v>2</v>
      </c>
      <c r="V6" s="88" t="s">
        <v>2</v>
      </c>
      <c r="W6" s="88" t="s">
        <v>2</v>
      </c>
      <c r="X6" s="88" t="s">
        <v>2</v>
      </c>
      <c r="Y6" s="88" t="s">
        <v>2</v>
      </c>
      <c r="Z6" s="88" t="s">
        <v>2</v>
      </c>
      <c r="AA6" s="88" t="s">
        <v>2</v>
      </c>
      <c r="AB6" s="2" t="s">
        <v>2</v>
      </c>
      <c r="AC6" s="88" t="s">
        <v>2</v>
      </c>
      <c r="AD6" s="88" t="s">
        <v>2</v>
      </c>
      <c r="AE6" s="88" t="s">
        <v>2</v>
      </c>
      <c r="AF6" s="88" t="s">
        <v>2</v>
      </c>
      <c r="AG6" s="88" t="s">
        <v>2</v>
      </c>
      <c r="AH6" s="88" t="s">
        <v>2</v>
      </c>
      <c r="AI6" s="88" t="s">
        <v>2</v>
      </c>
      <c r="AJ6" s="88" t="s">
        <v>2</v>
      </c>
      <c r="AK6" s="88" t="s">
        <v>2</v>
      </c>
    </row>
    <row r="7" spans="1:37" ht="18" customHeight="1" x14ac:dyDescent="0.25">
      <c r="A7" s="2" t="s">
        <v>2</v>
      </c>
      <c r="B7" s="445" t="s">
        <v>96</v>
      </c>
      <c r="C7" s="345"/>
      <c r="D7" s="451">
        <v>45107</v>
      </c>
      <c r="E7" s="345"/>
      <c r="F7" s="338" t="s">
        <v>2</v>
      </c>
      <c r="G7" s="333"/>
      <c r="H7" s="425" t="s">
        <v>2</v>
      </c>
      <c r="I7" s="333"/>
      <c r="J7" s="333"/>
      <c r="K7" s="333"/>
      <c r="L7" s="88" t="s">
        <v>2</v>
      </c>
      <c r="M7" s="88" t="s">
        <v>2</v>
      </c>
      <c r="N7" s="88" t="s">
        <v>2</v>
      </c>
      <c r="O7" s="88" t="s">
        <v>2</v>
      </c>
      <c r="P7" s="88" t="s">
        <v>2</v>
      </c>
      <c r="Q7" s="88" t="s">
        <v>2</v>
      </c>
      <c r="R7" s="88" t="s">
        <v>2</v>
      </c>
      <c r="S7" s="88" t="s">
        <v>2</v>
      </c>
      <c r="T7" s="88" t="s">
        <v>2</v>
      </c>
      <c r="U7" s="88" t="s">
        <v>2</v>
      </c>
      <c r="V7" s="88" t="s">
        <v>2</v>
      </c>
      <c r="W7" s="88" t="s">
        <v>2</v>
      </c>
      <c r="X7" s="88" t="s">
        <v>2</v>
      </c>
      <c r="Y7" s="88" t="s">
        <v>2</v>
      </c>
      <c r="Z7" s="88" t="s">
        <v>2</v>
      </c>
      <c r="AA7" s="88" t="s">
        <v>2</v>
      </c>
      <c r="AB7" s="2" t="s">
        <v>2</v>
      </c>
      <c r="AC7" s="88" t="s">
        <v>2</v>
      </c>
      <c r="AD7" s="88" t="s">
        <v>2</v>
      </c>
      <c r="AE7" s="88" t="s">
        <v>2</v>
      </c>
      <c r="AF7" s="88" t="s">
        <v>2</v>
      </c>
      <c r="AG7" s="88" t="s">
        <v>2</v>
      </c>
      <c r="AH7" s="88" t="s">
        <v>2</v>
      </c>
      <c r="AI7" s="88" t="s">
        <v>2</v>
      </c>
      <c r="AJ7" s="88" t="s">
        <v>2</v>
      </c>
      <c r="AK7" s="88" t="s">
        <v>2</v>
      </c>
    </row>
    <row r="8" spans="1:37" ht="18" customHeight="1" x14ac:dyDescent="0.25">
      <c r="A8" s="89" t="s">
        <v>2</v>
      </c>
      <c r="B8" s="448" t="s">
        <v>88</v>
      </c>
      <c r="C8" s="345"/>
      <c r="D8" s="452" t="s">
        <v>89</v>
      </c>
      <c r="E8" s="345"/>
      <c r="F8" s="338" t="s">
        <v>2</v>
      </c>
      <c r="G8" s="333"/>
      <c r="H8" s="425" t="s">
        <v>2</v>
      </c>
      <c r="I8" s="333"/>
      <c r="J8" s="333"/>
      <c r="K8" s="333"/>
      <c r="L8" s="88" t="s">
        <v>2</v>
      </c>
      <c r="M8" s="88" t="s">
        <v>2</v>
      </c>
      <c r="N8" s="88" t="s">
        <v>2</v>
      </c>
      <c r="O8" s="88" t="s">
        <v>2</v>
      </c>
      <c r="P8" s="88" t="s">
        <v>2</v>
      </c>
      <c r="Q8" s="88" t="s">
        <v>2</v>
      </c>
      <c r="R8" s="88" t="s">
        <v>2</v>
      </c>
      <c r="S8" s="88" t="s">
        <v>2</v>
      </c>
      <c r="T8" s="88" t="s">
        <v>2</v>
      </c>
      <c r="U8" s="88" t="s">
        <v>2</v>
      </c>
      <c r="V8" s="88" t="s">
        <v>2</v>
      </c>
      <c r="W8" s="88" t="s">
        <v>2</v>
      </c>
      <c r="X8" s="88" t="s">
        <v>2</v>
      </c>
      <c r="Y8" s="88" t="s">
        <v>2</v>
      </c>
      <c r="Z8" s="88" t="s">
        <v>2</v>
      </c>
      <c r="AA8" s="88" t="s">
        <v>2</v>
      </c>
      <c r="AB8" s="2" t="s">
        <v>2</v>
      </c>
      <c r="AC8" s="88" t="s">
        <v>2</v>
      </c>
      <c r="AD8" s="88" t="s">
        <v>2</v>
      </c>
      <c r="AE8" s="88" t="s">
        <v>2</v>
      </c>
      <c r="AF8" s="88" t="s">
        <v>2</v>
      </c>
      <c r="AG8" s="88" t="s">
        <v>2</v>
      </c>
      <c r="AH8" s="88" t="s">
        <v>2</v>
      </c>
      <c r="AI8" s="88" t="s">
        <v>2</v>
      </c>
      <c r="AJ8" s="88" t="s">
        <v>2</v>
      </c>
      <c r="AK8" s="88" t="s">
        <v>2</v>
      </c>
    </row>
    <row r="9" spans="1:37" ht="18.75" customHeight="1" x14ac:dyDescent="0.25">
      <c r="A9" s="2" t="s">
        <v>2</v>
      </c>
      <c r="B9" s="445" t="s">
        <v>392</v>
      </c>
      <c r="C9" s="345"/>
      <c r="D9" s="446" t="s">
        <v>393</v>
      </c>
      <c r="E9" s="345"/>
      <c r="F9" s="338" t="s">
        <v>2</v>
      </c>
      <c r="G9" s="333"/>
      <c r="H9" s="425" t="s">
        <v>2</v>
      </c>
      <c r="I9" s="333"/>
      <c r="J9" s="333"/>
      <c r="K9" s="333"/>
      <c r="L9" s="88" t="s">
        <v>2</v>
      </c>
      <c r="M9" s="88" t="s">
        <v>2</v>
      </c>
      <c r="N9" s="88" t="s">
        <v>2</v>
      </c>
      <c r="O9" s="88" t="s">
        <v>2</v>
      </c>
      <c r="P9" s="88" t="s">
        <v>2</v>
      </c>
      <c r="Q9" s="88" t="s">
        <v>2</v>
      </c>
      <c r="R9" s="88" t="s">
        <v>2</v>
      </c>
      <c r="S9" s="88" t="s">
        <v>2</v>
      </c>
      <c r="T9" s="88" t="s">
        <v>2</v>
      </c>
      <c r="U9" s="88" t="s">
        <v>2</v>
      </c>
      <c r="V9" s="88" t="s">
        <v>2</v>
      </c>
      <c r="W9" s="88" t="s">
        <v>2</v>
      </c>
      <c r="X9" s="88" t="s">
        <v>2</v>
      </c>
      <c r="Y9" s="88" t="s">
        <v>2</v>
      </c>
      <c r="Z9" s="88" t="s">
        <v>2</v>
      </c>
      <c r="AA9" s="88" t="s">
        <v>2</v>
      </c>
      <c r="AB9" s="2" t="s">
        <v>2</v>
      </c>
      <c r="AC9" s="88" t="s">
        <v>2</v>
      </c>
      <c r="AD9" s="88" t="s">
        <v>2</v>
      </c>
      <c r="AE9" s="88" t="s">
        <v>2</v>
      </c>
      <c r="AF9" s="88" t="s">
        <v>2</v>
      </c>
      <c r="AG9" s="88" t="s">
        <v>2</v>
      </c>
      <c r="AH9" s="88" t="s">
        <v>2</v>
      </c>
      <c r="AI9" s="88" t="s">
        <v>2</v>
      </c>
      <c r="AJ9" s="88" t="s">
        <v>2</v>
      </c>
      <c r="AK9" s="88" t="s">
        <v>2</v>
      </c>
    </row>
    <row r="10" spans="1:37" ht="18" customHeight="1" x14ac:dyDescent="0.25">
      <c r="A10" s="89" t="s">
        <v>2</v>
      </c>
      <c r="B10" s="448" t="s">
        <v>106</v>
      </c>
      <c r="C10" s="345"/>
      <c r="D10" s="450">
        <v>29</v>
      </c>
      <c r="E10" s="345"/>
      <c r="F10" s="338" t="s">
        <v>2</v>
      </c>
      <c r="G10" s="333"/>
      <c r="H10" s="425" t="s">
        <v>2</v>
      </c>
      <c r="I10" s="333"/>
      <c r="J10" s="333"/>
      <c r="K10" s="333"/>
      <c r="L10" s="88" t="s">
        <v>2</v>
      </c>
      <c r="M10" s="88" t="s">
        <v>2</v>
      </c>
      <c r="N10" s="88" t="s">
        <v>2</v>
      </c>
      <c r="O10" s="88" t="s">
        <v>2</v>
      </c>
      <c r="P10" s="88" t="s">
        <v>2</v>
      </c>
      <c r="Q10" s="88" t="s">
        <v>2</v>
      </c>
      <c r="R10" s="88" t="s">
        <v>2</v>
      </c>
      <c r="S10" s="88" t="s">
        <v>2</v>
      </c>
      <c r="T10" s="88" t="s">
        <v>2</v>
      </c>
      <c r="U10" s="88" t="s">
        <v>2</v>
      </c>
      <c r="V10" s="88" t="s">
        <v>2</v>
      </c>
      <c r="W10" s="88" t="s">
        <v>2</v>
      </c>
      <c r="X10" s="88" t="s">
        <v>2</v>
      </c>
      <c r="Y10" s="88" t="s">
        <v>2</v>
      </c>
      <c r="Z10" s="88" t="s">
        <v>2</v>
      </c>
      <c r="AA10" s="88" t="s">
        <v>2</v>
      </c>
      <c r="AB10" s="2" t="s">
        <v>2</v>
      </c>
      <c r="AC10" s="88" t="s">
        <v>2</v>
      </c>
      <c r="AD10" s="88" t="s">
        <v>2</v>
      </c>
      <c r="AE10" s="88" t="s">
        <v>2</v>
      </c>
      <c r="AF10" s="88" t="s">
        <v>2</v>
      </c>
      <c r="AG10" s="88" t="s">
        <v>2</v>
      </c>
      <c r="AH10" s="88" t="s">
        <v>2</v>
      </c>
      <c r="AI10" s="88" t="s">
        <v>2</v>
      </c>
      <c r="AJ10" s="88" t="s">
        <v>2</v>
      </c>
      <c r="AK10" s="88" t="s">
        <v>2</v>
      </c>
    </row>
    <row r="11" spans="1:37" ht="18.75" customHeight="1" x14ac:dyDescent="0.25">
      <c r="A11" s="2" t="s">
        <v>2</v>
      </c>
      <c r="B11" s="445" t="s">
        <v>394</v>
      </c>
      <c r="C11" s="345"/>
      <c r="D11" s="446" t="s">
        <v>395</v>
      </c>
      <c r="E11" s="345"/>
      <c r="F11" s="338" t="s">
        <v>2</v>
      </c>
      <c r="G11" s="333"/>
      <c r="H11" s="425" t="s">
        <v>2</v>
      </c>
      <c r="I11" s="333"/>
      <c r="J11" s="333"/>
      <c r="K11" s="333"/>
      <c r="L11" s="88" t="s">
        <v>2</v>
      </c>
      <c r="M11" s="88" t="s">
        <v>2</v>
      </c>
      <c r="N11" s="88" t="s">
        <v>2</v>
      </c>
      <c r="O11" s="88" t="s">
        <v>2</v>
      </c>
      <c r="P11" s="88" t="s">
        <v>2</v>
      </c>
      <c r="Q11" s="88" t="s">
        <v>2</v>
      </c>
      <c r="R11" s="88" t="s">
        <v>2</v>
      </c>
      <c r="S11" s="88" t="s">
        <v>2</v>
      </c>
      <c r="T11" s="88" t="s">
        <v>2</v>
      </c>
      <c r="U11" s="88" t="s">
        <v>2</v>
      </c>
      <c r="V11" s="88" t="s">
        <v>2</v>
      </c>
      <c r="W11" s="88" t="s">
        <v>2</v>
      </c>
      <c r="X11" s="88" t="s">
        <v>2</v>
      </c>
      <c r="Y11" s="88" t="s">
        <v>2</v>
      </c>
      <c r="Z11" s="88" t="s">
        <v>2</v>
      </c>
      <c r="AA11" s="88" t="s">
        <v>2</v>
      </c>
      <c r="AB11" s="2" t="s">
        <v>2</v>
      </c>
      <c r="AC11" s="88" t="s">
        <v>2</v>
      </c>
      <c r="AD11" s="88" t="s">
        <v>2</v>
      </c>
      <c r="AE11" s="88" t="s">
        <v>2</v>
      </c>
      <c r="AF11" s="88" t="s">
        <v>2</v>
      </c>
      <c r="AG11" s="88" t="s">
        <v>2</v>
      </c>
      <c r="AH11" s="88" t="s">
        <v>2</v>
      </c>
      <c r="AI11" s="88" t="s">
        <v>2</v>
      </c>
      <c r="AJ11" s="88" t="s">
        <v>2</v>
      </c>
      <c r="AK11" s="88" t="s">
        <v>2</v>
      </c>
    </row>
    <row r="12" spans="1:37" ht="18" customHeight="1" x14ac:dyDescent="0.25">
      <c r="A12" s="89" t="s">
        <v>2</v>
      </c>
      <c r="B12" s="448" t="s">
        <v>396</v>
      </c>
      <c r="C12" s="345"/>
      <c r="D12" s="449">
        <v>4.8861000000000002E-2</v>
      </c>
      <c r="E12" s="345"/>
      <c r="F12" s="338" t="s">
        <v>2</v>
      </c>
      <c r="G12" s="333"/>
      <c r="H12" s="425" t="s">
        <v>2</v>
      </c>
      <c r="I12" s="333"/>
      <c r="J12" s="333"/>
      <c r="K12" s="333"/>
      <c r="L12" s="88" t="s">
        <v>2</v>
      </c>
      <c r="M12" s="88" t="s">
        <v>2</v>
      </c>
      <c r="N12" s="88" t="s">
        <v>2</v>
      </c>
      <c r="O12" s="88" t="s">
        <v>2</v>
      </c>
      <c r="P12" s="88" t="s">
        <v>2</v>
      </c>
      <c r="Q12" s="88" t="s">
        <v>2</v>
      </c>
      <c r="R12" s="88" t="s">
        <v>2</v>
      </c>
      <c r="S12" s="88" t="s">
        <v>2</v>
      </c>
      <c r="T12" s="88" t="s">
        <v>2</v>
      </c>
      <c r="U12" s="88" t="s">
        <v>2</v>
      </c>
      <c r="V12" s="88" t="s">
        <v>2</v>
      </c>
      <c r="W12" s="88" t="s">
        <v>2</v>
      </c>
      <c r="X12" s="88" t="s">
        <v>2</v>
      </c>
      <c r="Y12" s="88" t="s">
        <v>2</v>
      </c>
      <c r="Z12" s="88" t="s">
        <v>2</v>
      </c>
      <c r="AA12" s="88" t="s">
        <v>2</v>
      </c>
      <c r="AB12" s="2" t="s">
        <v>2</v>
      </c>
      <c r="AC12" s="88" t="s">
        <v>2</v>
      </c>
      <c r="AD12" s="88" t="s">
        <v>2</v>
      </c>
      <c r="AE12" s="88" t="s">
        <v>2</v>
      </c>
      <c r="AF12" s="88" t="s">
        <v>2</v>
      </c>
      <c r="AG12" s="88" t="s">
        <v>2</v>
      </c>
      <c r="AH12" s="88" t="s">
        <v>2</v>
      </c>
      <c r="AI12" s="88" t="s">
        <v>2</v>
      </c>
      <c r="AJ12" s="88" t="s">
        <v>2</v>
      </c>
      <c r="AK12" s="88" t="s">
        <v>2</v>
      </c>
    </row>
    <row r="13" spans="1:37" ht="18" customHeight="1" x14ac:dyDescent="0.25">
      <c r="A13" s="2" t="s">
        <v>2</v>
      </c>
      <c r="B13" s="445" t="s">
        <v>386</v>
      </c>
      <c r="C13" s="345"/>
      <c r="D13" s="446" t="s">
        <v>387</v>
      </c>
      <c r="E13" s="345"/>
      <c r="F13" s="447" t="s">
        <v>2</v>
      </c>
      <c r="G13" s="333"/>
      <c r="H13" s="425" t="s">
        <v>2</v>
      </c>
      <c r="I13" s="333"/>
      <c r="J13" s="333"/>
      <c r="K13" s="333"/>
      <c r="L13" s="88" t="s">
        <v>2</v>
      </c>
      <c r="M13" s="88" t="s">
        <v>2</v>
      </c>
      <c r="N13" s="88" t="s">
        <v>2</v>
      </c>
      <c r="O13" s="88" t="s">
        <v>2</v>
      </c>
      <c r="P13" s="88" t="s">
        <v>2</v>
      </c>
      <c r="Q13" s="88" t="s">
        <v>2</v>
      </c>
      <c r="R13" s="88" t="s">
        <v>2</v>
      </c>
      <c r="S13" s="88" t="s">
        <v>2</v>
      </c>
      <c r="T13" s="88" t="s">
        <v>2</v>
      </c>
      <c r="U13" s="88" t="s">
        <v>2</v>
      </c>
      <c r="V13" s="88" t="s">
        <v>2</v>
      </c>
      <c r="W13" s="88" t="s">
        <v>2</v>
      </c>
      <c r="X13" s="88" t="s">
        <v>2</v>
      </c>
      <c r="Y13" s="88" t="s">
        <v>2</v>
      </c>
      <c r="Z13" s="88" t="s">
        <v>2</v>
      </c>
      <c r="AA13" s="88" t="s">
        <v>2</v>
      </c>
      <c r="AB13" s="90" t="s">
        <v>2</v>
      </c>
      <c r="AC13" s="88" t="s">
        <v>2</v>
      </c>
      <c r="AD13" s="88" t="s">
        <v>2</v>
      </c>
      <c r="AE13" s="88" t="s">
        <v>2</v>
      </c>
      <c r="AF13" s="88" t="s">
        <v>2</v>
      </c>
      <c r="AG13" s="88" t="s">
        <v>2</v>
      </c>
      <c r="AH13" s="88" t="s">
        <v>2</v>
      </c>
      <c r="AI13" s="88" t="s">
        <v>2</v>
      </c>
      <c r="AJ13" s="88" t="s">
        <v>2</v>
      </c>
      <c r="AK13" s="88" t="s">
        <v>2</v>
      </c>
    </row>
    <row r="14" spans="1:37" ht="18" customHeight="1" x14ac:dyDescent="0.25">
      <c r="A14" s="2" t="s">
        <v>2</v>
      </c>
      <c r="B14" s="338" t="s">
        <v>2</v>
      </c>
      <c r="C14" s="333"/>
      <c r="D14" s="338" t="s">
        <v>2</v>
      </c>
      <c r="E14" s="333"/>
      <c r="F14" s="338" t="s">
        <v>2</v>
      </c>
      <c r="G14" s="333"/>
      <c r="H14" s="425" t="s">
        <v>2</v>
      </c>
      <c r="I14" s="333"/>
      <c r="J14" s="333"/>
      <c r="K14" s="333"/>
      <c r="L14" s="88" t="s">
        <v>2</v>
      </c>
      <c r="M14" s="88" t="s">
        <v>2</v>
      </c>
      <c r="N14" s="88" t="s">
        <v>2</v>
      </c>
      <c r="O14" s="88" t="s">
        <v>2</v>
      </c>
      <c r="P14" s="88" t="s">
        <v>2</v>
      </c>
      <c r="Q14" s="88" t="s">
        <v>2</v>
      </c>
      <c r="R14" s="88" t="s">
        <v>2</v>
      </c>
      <c r="S14" s="88" t="s">
        <v>2</v>
      </c>
      <c r="T14" s="88" t="s">
        <v>2</v>
      </c>
      <c r="U14" s="88" t="s">
        <v>2</v>
      </c>
      <c r="V14" s="88" t="s">
        <v>2</v>
      </c>
      <c r="W14" s="88" t="s">
        <v>2</v>
      </c>
      <c r="X14" s="88" t="s">
        <v>2</v>
      </c>
      <c r="Y14" s="88" t="s">
        <v>2</v>
      </c>
      <c r="Z14" s="88" t="s">
        <v>2</v>
      </c>
      <c r="AA14" s="88" t="s">
        <v>2</v>
      </c>
      <c r="AB14" s="2" t="s">
        <v>2</v>
      </c>
      <c r="AC14" s="88" t="s">
        <v>2</v>
      </c>
      <c r="AD14" s="88" t="s">
        <v>2</v>
      </c>
      <c r="AE14" s="88" t="s">
        <v>2</v>
      </c>
      <c r="AF14" s="88" t="s">
        <v>2</v>
      </c>
      <c r="AG14" s="88" t="s">
        <v>2</v>
      </c>
      <c r="AH14" s="88" t="s">
        <v>2</v>
      </c>
      <c r="AI14" s="88" t="s">
        <v>2</v>
      </c>
      <c r="AJ14" s="88" t="s">
        <v>2</v>
      </c>
      <c r="AK14" s="88" t="s">
        <v>2</v>
      </c>
    </row>
    <row r="15" spans="1:37" ht="18" customHeight="1" x14ac:dyDescent="0.25">
      <c r="A15" s="2" t="s">
        <v>2</v>
      </c>
      <c r="B15" s="338" t="s">
        <v>2</v>
      </c>
      <c r="C15" s="333"/>
      <c r="D15" s="338" t="s">
        <v>2</v>
      </c>
      <c r="E15" s="333"/>
      <c r="F15" s="338" t="s">
        <v>2</v>
      </c>
      <c r="G15" s="333"/>
      <c r="H15" s="425" t="s">
        <v>2</v>
      </c>
      <c r="I15" s="333"/>
      <c r="J15" s="333"/>
      <c r="K15" s="333"/>
      <c r="L15" s="88" t="s">
        <v>2</v>
      </c>
      <c r="M15" s="88" t="s">
        <v>2</v>
      </c>
      <c r="N15" s="88" t="s">
        <v>2</v>
      </c>
      <c r="O15" s="88" t="s">
        <v>2</v>
      </c>
      <c r="P15" s="88" t="s">
        <v>2</v>
      </c>
      <c r="Q15" s="88" t="s">
        <v>2</v>
      </c>
      <c r="R15" s="88" t="s">
        <v>2</v>
      </c>
      <c r="S15" s="88" t="s">
        <v>2</v>
      </c>
      <c r="T15" s="88" t="s">
        <v>2</v>
      </c>
      <c r="U15" s="88" t="s">
        <v>2</v>
      </c>
      <c r="V15" s="88" t="s">
        <v>2</v>
      </c>
      <c r="W15" s="88" t="s">
        <v>2</v>
      </c>
      <c r="X15" s="88" t="s">
        <v>2</v>
      </c>
      <c r="Y15" s="88" t="s">
        <v>2</v>
      </c>
      <c r="Z15" s="88" t="s">
        <v>2</v>
      </c>
      <c r="AA15" s="88" t="s">
        <v>2</v>
      </c>
      <c r="AB15" s="2" t="s">
        <v>2</v>
      </c>
      <c r="AC15" s="88" t="s">
        <v>2</v>
      </c>
      <c r="AD15" s="88" t="s">
        <v>2</v>
      </c>
      <c r="AE15" s="88" t="s">
        <v>2</v>
      </c>
      <c r="AF15" s="88" t="s">
        <v>2</v>
      </c>
      <c r="AG15" s="88" t="s">
        <v>2</v>
      </c>
      <c r="AH15" s="88" t="s">
        <v>2</v>
      </c>
      <c r="AI15" s="88" t="s">
        <v>2</v>
      </c>
      <c r="AJ15" s="88" t="s">
        <v>2</v>
      </c>
      <c r="AK15" s="88" t="s">
        <v>2</v>
      </c>
    </row>
    <row r="16" spans="1:37" ht="18" customHeight="1" x14ac:dyDescent="0.25">
      <c r="A16" s="2" t="s">
        <v>2</v>
      </c>
      <c r="B16" s="408" t="s">
        <v>397</v>
      </c>
      <c r="C16" s="345"/>
      <c r="D16" s="422" t="s">
        <v>115</v>
      </c>
      <c r="E16" s="345"/>
      <c r="F16" s="422" t="s">
        <v>287</v>
      </c>
      <c r="G16" s="345"/>
      <c r="H16" s="422" t="s">
        <v>288</v>
      </c>
      <c r="I16" s="333"/>
      <c r="J16" s="333"/>
      <c r="K16" s="345"/>
      <c r="L16" s="92" t="s">
        <v>289</v>
      </c>
      <c r="M16" s="92" t="s">
        <v>290</v>
      </c>
      <c r="N16" s="92" t="s">
        <v>291</v>
      </c>
      <c r="O16" s="92" t="s">
        <v>292</v>
      </c>
      <c r="P16" s="92" t="s">
        <v>293</v>
      </c>
      <c r="Q16" s="92" t="s">
        <v>294</v>
      </c>
      <c r="R16" s="92" t="s">
        <v>295</v>
      </c>
      <c r="S16" s="92" t="s">
        <v>296</v>
      </c>
      <c r="T16" s="92" t="s">
        <v>297</v>
      </c>
      <c r="U16" s="92" t="s">
        <v>298</v>
      </c>
      <c r="V16" s="92" t="s">
        <v>299</v>
      </c>
      <c r="W16" s="92" t="s">
        <v>300</v>
      </c>
      <c r="X16" s="92" t="s">
        <v>301</v>
      </c>
      <c r="Y16" s="92" t="s">
        <v>302</v>
      </c>
      <c r="Z16" s="92" t="s">
        <v>303</v>
      </c>
      <c r="AA16" s="92" t="s">
        <v>304</v>
      </c>
      <c r="AB16" s="92" t="s">
        <v>305</v>
      </c>
      <c r="AC16" s="92" t="s">
        <v>306</v>
      </c>
      <c r="AD16" s="92" t="s">
        <v>307</v>
      </c>
      <c r="AE16" s="92" t="s">
        <v>308</v>
      </c>
      <c r="AF16" s="92" t="s">
        <v>309</v>
      </c>
      <c r="AG16" s="92" t="s">
        <v>310</v>
      </c>
      <c r="AH16" s="92" t="s">
        <v>311</v>
      </c>
      <c r="AI16" s="92" t="s">
        <v>312</v>
      </c>
      <c r="AJ16" s="92" t="s">
        <v>313</v>
      </c>
      <c r="AK16" s="92" t="s">
        <v>314</v>
      </c>
    </row>
    <row r="17" spans="1:37" ht="18" customHeight="1" x14ac:dyDescent="0.25">
      <c r="A17" s="2" t="s">
        <v>2</v>
      </c>
      <c r="B17" s="413" t="s">
        <v>398</v>
      </c>
      <c r="C17" s="345"/>
      <c r="D17" s="443">
        <v>23911920.870000001</v>
      </c>
      <c r="E17" s="345"/>
      <c r="F17" s="443">
        <v>20552989.100000001</v>
      </c>
      <c r="G17" s="345"/>
      <c r="H17" s="443">
        <v>1911849.99</v>
      </c>
      <c r="I17" s="333"/>
      <c r="J17" s="333"/>
      <c r="K17" s="345"/>
      <c r="L17" s="93">
        <v>911489.86</v>
      </c>
      <c r="M17" s="93">
        <v>1936915.96</v>
      </c>
      <c r="N17" s="93">
        <v>500667.88</v>
      </c>
      <c r="O17" s="93">
        <v>455744.93</v>
      </c>
      <c r="P17" s="93">
        <v>911489.86</v>
      </c>
      <c r="Q17" s="93">
        <v>911489.86</v>
      </c>
      <c r="R17" s="93">
        <v>2025786.22</v>
      </c>
      <c r="S17" s="93">
        <v>2208084.19</v>
      </c>
      <c r="T17" s="93">
        <v>1899544.87</v>
      </c>
      <c r="U17" s="93">
        <v>1081026.98</v>
      </c>
      <c r="V17" s="93">
        <v>182297.97</v>
      </c>
      <c r="W17" s="93">
        <v>1680331.56</v>
      </c>
      <c r="X17" s="93">
        <v>1124778.49</v>
      </c>
      <c r="Y17" s="93">
        <v>833101.73</v>
      </c>
      <c r="Z17" s="93">
        <v>1595107.26</v>
      </c>
      <c r="AA17" s="93">
        <v>383281.49</v>
      </c>
      <c r="AB17" s="93">
        <v>3358931.77</v>
      </c>
      <c r="AC17" s="93">
        <v>746901.48</v>
      </c>
      <c r="AD17" s="93">
        <v>147149.15</v>
      </c>
      <c r="AE17" s="93">
        <v>469602.36</v>
      </c>
      <c r="AF17" s="93">
        <v>531.22</v>
      </c>
      <c r="AG17" s="93">
        <v>340514.83</v>
      </c>
      <c r="AH17" s="93">
        <v>364951.15</v>
      </c>
      <c r="AI17" s="93">
        <v>779837.4</v>
      </c>
      <c r="AJ17" s="93">
        <v>132274.87</v>
      </c>
      <c r="AK17" s="93">
        <v>377169.31</v>
      </c>
    </row>
    <row r="18" spans="1:37" ht="18" customHeight="1" x14ac:dyDescent="0.25">
      <c r="A18" s="2" t="s">
        <v>2</v>
      </c>
      <c r="B18" s="411" t="s">
        <v>399</v>
      </c>
      <c r="C18" s="345"/>
      <c r="D18" s="444">
        <v>23911920.870000001</v>
      </c>
      <c r="E18" s="345"/>
      <c r="F18" s="444">
        <v>20552989.100000001</v>
      </c>
      <c r="G18" s="345"/>
      <c r="H18" s="444">
        <v>1911849.99</v>
      </c>
      <c r="I18" s="333"/>
      <c r="J18" s="333"/>
      <c r="K18" s="345"/>
      <c r="L18" s="94">
        <v>911489.86</v>
      </c>
      <c r="M18" s="94">
        <v>1936915.96</v>
      </c>
      <c r="N18" s="94">
        <v>500667.88</v>
      </c>
      <c r="O18" s="94">
        <v>455744.93</v>
      </c>
      <c r="P18" s="94">
        <v>911489.86</v>
      </c>
      <c r="Q18" s="94">
        <v>911489.86</v>
      </c>
      <c r="R18" s="94">
        <v>2025786.22</v>
      </c>
      <c r="S18" s="309">
        <v>2208084.19</v>
      </c>
      <c r="T18" s="94">
        <v>1899544.87</v>
      </c>
      <c r="U18" s="94">
        <v>1081026.98</v>
      </c>
      <c r="V18" s="94">
        <v>182297.97</v>
      </c>
      <c r="W18" s="94">
        <v>1680331.56</v>
      </c>
      <c r="X18" s="94">
        <v>1124778.49</v>
      </c>
      <c r="Y18" s="94">
        <v>833101.73</v>
      </c>
      <c r="Z18" s="94">
        <v>1595107.26</v>
      </c>
      <c r="AA18" s="94">
        <v>383281.49</v>
      </c>
      <c r="AB18" s="94">
        <v>3358931.77</v>
      </c>
      <c r="AC18" s="94">
        <v>746901.48</v>
      </c>
      <c r="AD18" s="94">
        <v>147149.15</v>
      </c>
      <c r="AE18" s="94">
        <v>469602.36</v>
      </c>
      <c r="AF18" s="94">
        <v>531.22</v>
      </c>
      <c r="AG18" s="94">
        <v>340514.83</v>
      </c>
      <c r="AH18" s="94">
        <v>364951.15</v>
      </c>
      <c r="AI18" s="94">
        <v>779837.4</v>
      </c>
      <c r="AJ18" s="94">
        <v>132274.87</v>
      </c>
      <c r="AK18" s="94">
        <v>377169.31</v>
      </c>
    </row>
    <row r="19" spans="1:37" ht="18" customHeight="1" x14ac:dyDescent="0.25">
      <c r="A19" s="2" t="s">
        <v>2</v>
      </c>
      <c r="B19" s="338" t="s">
        <v>2</v>
      </c>
      <c r="C19" s="333"/>
      <c r="D19" s="338" t="s">
        <v>2</v>
      </c>
      <c r="E19" s="333"/>
      <c r="F19" s="338" t="s">
        <v>2</v>
      </c>
      <c r="G19" s="333"/>
      <c r="H19" s="425" t="s">
        <v>2</v>
      </c>
      <c r="I19" s="333"/>
      <c r="J19" s="333"/>
      <c r="K19" s="333"/>
      <c r="L19" s="88" t="s">
        <v>2</v>
      </c>
      <c r="M19" s="88" t="s">
        <v>2</v>
      </c>
      <c r="N19" s="88" t="s">
        <v>2</v>
      </c>
      <c r="O19" s="88" t="s">
        <v>2</v>
      </c>
      <c r="P19" s="88" t="s">
        <v>2</v>
      </c>
      <c r="Q19" s="88" t="s">
        <v>2</v>
      </c>
      <c r="R19" s="88" t="s">
        <v>2</v>
      </c>
      <c r="S19" s="88" t="s">
        <v>2</v>
      </c>
      <c r="T19" s="88" t="s">
        <v>2</v>
      </c>
      <c r="U19" s="88" t="s">
        <v>2</v>
      </c>
      <c r="V19" s="88" t="s">
        <v>2</v>
      </c>
      <c r="W19" s="88" t="s">
        <v>2</v>
      </c>
      <c r="X19" s="88" t="s">
        <v>2</v>
      </c>
      <c r="Y19" s="88" t="s">
        <v>2</v>
      </c>
      <c r="Z19" s="88" t="s">
        <v>2</v>
      </c>
      <c r="AA19" s="88" t="s">
        <v>2</v>
      </c>
      <c r="AB19" s="2" t="s">
        <v>2</v>
      </c>
      <c r="AC19" s="88" t="s">
        <v>2</v>
      </c>
      <c r="AD19" s="88" t="s">
        <v>2</v>
      </c>
      <c r="AE19" s="88" t="s">
        <v>2</v>
      </c>
      <c r="AF19" s="88" t="s">
        <v>2</v>
      </c>
      <c r="AG19" s="88" t="s">
        <v>2</v>
      </c>
      <c r="AH19" s="88" t="s">
        <v>2</v>
      </c>
      <c r="AI19" s="88" t="s">
        <v>2</v>
      </c>
      <c r="AJ19" s="88" t="s">
        <v>2</v>
      </c>
      <c r="AK19" s="88" t="s">
        <v>2</v>
      </c>
    </row>
    <row r="20" spans="1:37" ht="18" customHeight="1" x14ac:dyDescent="0.25">
      <c r="A20" s="2" t="s">
        <v>2</v>
      </c>
      <c r="B20" s="408" t="s">
        <v>400</v>
      </c>
      <c r="C20" s="345"/>
      <c r="D20" s="422" t="s">
        <v>115</v>
      </c>
      <c r="E20" s="345"/>
      <c r="F20" s="422" t="s">
        <v>287</v>
      </c>
      <c r="G20" s="345"/>
      <c r="H20" s="422" t="s">
        <v>288</v>
      </c>
      <c r="I20" s="333"/>
      <c r="J20" s="333"/>
      <c r="K20" s="345"/>
      <c r="L20" s="92" t="s">
        <v>289</v>
      </c>
      <c r="M20" s="92" t="s">
        <v>290</v>
      </c>
      <c r="N20" s="92" t="s">
        <v>291</v>
      </c>
      <c r="O20" s="92" t="s">
        <v>292</v>
      </c>
      <c r="P20" s="92" t="s">
        <v>293</v>
      </c>
      <c r="Q20" s="92" t="s">
        <v>294</v>
      </c>
      <c r="R20" s="92" t="s">
        <v>295</v>
      </c>
      <c r="S20" s="92" t="s">
        <v>296</v>
      </c>
      <c r="T20" s="92" t="s">
        <v>297</v>
      </c>
      <c r="U20" s="92" t="s">
        <v>298</v>
      </c>
      <c r="V20" s="92" t="s">
        <v>299</v>
      </c>
      <c r="W20" s="92" t="s">
        <v>300</v>
      </c>
      <c r="X20" s="92" t="s">
        <v>301</v>
      </c>
      <c r="Y20" s="92" t="s">
        <v>302</v>
      </c>
      <c r="Z20" s="92" t="s">
        <v>303</v>
      </c>
      <c r="AA20" s="92" t="s">
        <v>304</v>
      </c>
      <c r="AB20" s="92" t="s">
        <v>305</v>
      </c>
      <c r="AC20" s="92" t="s">
        <v>306</v>
      </c>
      <c r="AD20" s="92" t="s">
        <v>307</v>
      </c>
      <c r="AE20" s="92" t="s">
        <v>308</v>
      </c>
      <c r="AF20" s="92" t="s">
        <v>309</v>
      </c>
      <c r="AG20" s="92" t="s">
        <v>310</v>
      </c>
      <c r="AH20" s="92" t="s">
        <v>311</v>
      </c>
      <c r="AI20" s="92" t="s">
        <v>312</v>
      </c>
      <c r="AJ20" s="92" t="s">
        <v>313</v>
      </c>
      <c r="AK20" s="92" t="s">
        <v>314</v>
      </c>
    </row>
    <row r="21" spans="1:37" ht="18" customHeight="1" x14ac:dyDescent="0.25">
      <c r="A21" s="2" t="s">
        <v>2</v>
      </c>
      <c r="B21" s="413" t="s">
        <v>401</v>
      </c>
      <c r="C21" s="345"/>
      <c r="D21" s="442">
        <v>-2773175.54</v>
      </c>
      <c r="E21" s="345"/>
      <c r="F21" s="442">
        <v>-2488780.86</v>
      </c>
      <c r="G21" s="345"/>
      <c r="H21" s="442">
        <v>-206496.29</v>
      </c>
      <c r="I21" s="333"/>
      <c r="J21" s="333"/>
      <c r="K21" s="345"/>
      <c r="L21" s="95">
        <v>-98448.76</v>
      </c>
      <c r="M21" s="95">
        <v>-209203.63</v>
      </c>
      <c r="N21" s="95">
        <v>-355097.02</v>
      </c>
      <c r="O21" s="95">
        <v>-49224.38</v>
      </c>
      <c r="P21" s="95">
        <v>-98448.76</v>
      </c>
      <c r="Q21" s="95">
        <v>-95489.86</v>
      </c>
      <c r="R21" s="95">
        <v>-218802.38</v>
      </c>
      <c r="S21" s="95">
        <v>-231324.19</v>
      </c>
      <c r="T21" s="95">
        <v>-199000.87</v>
      </c>
      <c r="U21" s="95">
        <v>-113250.98</v>
      </c>
      <c r="V21" s="95">
        <v>-19229.48</v>
      </c>
      <c r="W21" s="95">
        <v>-176035.56</v>
      </c>
      <c r="X21" s="95">
        <v>-121485.78</v>
      </c>
      <c r="Y21" s="95">
        <v>-89982.17</v>
      </c>
      <c r="Z21" s="95">
        <v>-167107.26</v>
      </c>
      <c r="AA21" s="95">
        <v>-40153.49</v>
      </c>
      <c r="AB21" s="95">
        <v>-284394.68</v>
      </c>
      <c r="AC21" s="95">
        <v>-63238.8</v>
      </c>
      <c r="AD21" s="95">
        <v>-12458.85</v>
      </c>
      <c r="AE21" s="95">
        <v>-39760.39</v>
      </c>
      <c r="AF21" s="95">
        <v>-44.97</v>
      </c>
      <c r="AG21" s="95">
        <v>-28830.78</v>
      </c>
      <c r="AH21" s="95">
        <v>-30899.75</v>
      </c>
      <c r="AI21" s="95">
        <v>-66027.429999999993</v>
      </c>
      <c r="AJ21" s="95">
        <v>-11199.47</v>
      </c>
      <c r="AK21" s="95">
        <v>-31934.240000000002</v>
      </c>
    </row>
    <row r="22" spans="1:37" ht="18" customHeight="1" x14ac:dyDescent="0.25">
      <c r="A22" s="2" t="s">
        <v>2</v>
      </c>
      <c r="B22" s="338" t="s">
        <v>2</v>
      </c>
      <c r="C22" s="333"/>
      <c r="D22" s="338" t="s">
        <v>2</v>
      </c>
      <c r="E22" s="333"/>
      <c r="F22" s="338" t="s">
        <v>2</v>
      </c>
      <c r="G22" s="333"/>
      <c r="H22" s="425" t="s">
        <v>2</v>
      </c>
      <c r="I22" s="333"/>
      <c r="J22" s="333"/>
      <c r="K22" s="333"/>
      <c r="L22" s="88" t="s">
        <v>2</v>
      </c>
      <c r="M22" s="88" t="s">
        <v>2</v>
      </c>
      <c r="N22" s="88" t="s">
        <v>2</v>
      </c>
      <c r="O22" s="88" t="s">
        <v>2</v>
      </c>
      <c r="P22" s="88" t="s">
        <v>2</v>
      </c>
      <c r="Q22" s="88" t="s">
        <v>2</v>
      </c>
      <c r="R22" s="88" t="s">
        <v>2</v>
      </c>
      <c r="S22" s="88" t="s">
        <v>2</v>
      </c>
      <c r="T22" s="88" t="s">
        <v>2</v>
      </c>
      <c r="U22" s="88" t="s">
        <v>2</v>
      </c>
      <c r="V22" s="88" t="s">
        <v>2</v>
      </c>
      <c r="W22" s="88" t="s">
        <v>2</v>
      </c>
      <c r="X22" s="88" t="s">
        <v>2</v>
      </c>
      <c r="Y22" s="88" t="s">
        <v>2</v>
      </c>
      <c r="Z22" s="88" t="s">
        <v>2</v>
      </c>
      <c r="AA22" s="88" t="s">
        <v>2</v>
      </c>
      <c r="AB22" s="2" t="s">
        <v>2</v>
      </c>
      <c r="AC22" s="88" t="s">
        <v>2</v>
      </c>
      <c r="AD22" s="88" t="s">
        <v>2</v>
      </c>
      <c r="AE22" s="88" t="s">
        <v>2</v>
      </c>
      <c r="AF22" s="88" t="s">
        <v>2</v>
      </c>
      <c r="AG22" s="88" t="s">
        <v>2</v>
      </c>
      <c r="AH22" s="88" t="s">
        <v>2</v>
      </c>
      <c r="AI22" s="88" t="s">
        <v>2</v>
      </c>
      <c r="AJ22" s="88" t="s">
        <v>2</v>
      </c>
      <c r="AK22" s="88" t="s">
        <v>2</v>
      </c>
    </row>
    <row r="23" spans="1:37" ht="18" customHeight="1" x14ac:dyDescent="0.25">
      <c r="A23" s="2" t="s">
        <v>2</v>
      </c>
      <c r="B23" s="408" t="s">
        <v>402</v>
      </c>
      <c r="C23" s="345"/>
      <c r="D23" s="422" t="s">
        <v>115</v>
      </c>
      <c r="E23" s="345"/>
      <c r="F23" s="422" t="s">
        <v>287</v>
      </c>
      <c r="G23" s="345"/>
      <c r="H23" s="422" t="s">
        <v>288</v>
      </c>
      <c r="I23" s="333"/>
      <c r="J23" s="333"/>
      <c r="K23" s="345"/>
      <c r="L23" s="92" t="s">
        <v>289</v>
      </c>
      <c r="M23" s="92" t="s">
        <v>290</v>
      </c>
      <c r="N23" s="92" t="s">
        <v>291</v>
      </c>
      <c r="O23" s="92" t="s">
        <v>292</v>
      </c>
      <c r="P23" s="92" t="s">
        <v>293</v>
      </c>
      <c r="Q23" s="92" t="s">
        <v>294</v>
      </c>
      <c r="R23" s="92" t="s">
        <v>295</v>
      </c>
      <c r="S23" s="92" t="s">
        <v>296</v>
      </c>
      <c r="T23" s="92" t="s">
        <v>297</v>
      </c>
      <c r="U23" s="92" t="s">
        <v>298</v>
      </c>
      <c r="V23" s="92" t="s">
        <v>299</v>
      </c>
      <c r="W23" s="92" t="s">
        <v>300</v>
      </c>
      <c r="X23" s="92" t="s">
        <v>301</v>
      </c>
      <c r="Y23" s="92" t="s">
        <v>302</v>
      </c>
      <c r="Z23" s="92" t="s">
        <v>303</v>
      </c>
      <c r="AA23" s="92" t="s">
        <v>304</v>
      </c>
      <c r="AB23" s="92" t="s">
        <v>305</v>
      </c>
      <c r="AC23" s="92" t="s">
        <v>306</v>
      </c>
      <c r="AD23" s="92" t="s">
        <v>307</v>
      </c>
      <c r="AE23" s="92" t="s">
        <v>308</v>
      </c>
      <c r="AF23" s="92" t="s">
        <v>309</v>
      </c>
      <c r="AG23" s="92" t="s">
        <v>310</v>
      </c>
      <c r="AH23" s="92" t="s">
        <v>311</v>
      </c>
      <c r="AI23" s="92" t="s">
        <v>312</v>
      </c>
      <c r="AJ23" s="92" t="s">
        <v>313</v>
      </c>
      <c r="AK23" s="92" t="s">
        <v>314</v>
      </c>
    </row>
    <row r="24" spans="1:37" ht="18" customHeight="1" x14ac:dyDescent="0.25">
      <c r="A24" s="2" t="s">
        <v>2</v>
      </c>
      <c r="B24" s="413" t="s">
        <v>403</v>
      </c>
      <c r="C24" s="345"/>
      <c r="D24" s="414">
        <v>0</v>
      </c>
      <c r="E24" s="345"/>
      <c r="F24" s="414">
        <v>0</v>
      </c>
      <c r="G24" s="345"/>
      <c r="H24" s="414">
        <v>0</v>
      </c>
      <c r="I24" s="333"/>
      <c r="J24" s="333"/>
      <c r="K24" s="345"/>
      <c r="L24" s="96">
        <v>0</v>
      </c>
      <c r="M24" s="96">
        <v>0</v>
      </c>
      <c r="N24" s="96">
        <v>0</v>
      </c>
      <c r="O24" s="96">
        <v>0</v>
      </c>
      <c r="P24" s="96">
        <v>0</v>
      </c>
      <c r="Q24" s="96">
        <v>0</v>
      </c>
      <c r="R24" s="96">
        <v>0</v>
      </c>
      <c r="S24" s="96">
        <v>0</v>
      </c>
      <c r="T24" s="96">
        <v>0</v>
      </c>
      <c r="U24" s="96">
        <v>0</v>
      </c>
      <c r="V24" s="96">
        <v>0</v>
      </c>
      <c r="W24" s="96">
        <v>0</v>
      </c>
      <c r="X24" s="96">
        <v>0</v>
      </c>
      <c r="Y24" s="96">
        <v>0</v>
      </c>
      <c r="Z24" s="96">
        <v>0</v>
      </c>
      <c r="AA24" s="96">
        <v>0</v>
      </c>
      <c r="AB24" s="96">
        <v>0</v>
      </c>
      <c r="AC24" s="96">
        <v>0</v>
      </c>
      <c r="AD24" s="96">
        <v>0</v>
      </c>
      <c r="AE24" s="96">
        <v>0</v>
      </c>
      <c r="AF24" s="96">
        <v>0</v>
      </c>
      <c r="AG24" s="96">
        <v>0</v>
      </c>
      <c r="AH24" s="96">
        <v>0</v>
      </c>
      <c r="AI24" s="96">
        <v>0</v>
      </c>
      <c r="AJ24" s="96">
        <v>0</v>
      </c>
      <c r="AK24" s="96">
        <v>0</v>
      </c>
    </row>
    <row r="25" spans="1:37" ht="18" customHeight="1" x14ac:dyDescent="0.25">
      <c r="A25" s="2" t="s">
        <v>2</v>
      </c>
      <c r="B25" s="411" t="s">
        <v>404</v>
      </c>
      <c r="C25" s="345"/>
      <c r="D25" s="415">
        <v>0</v>
      </c>
      <c r="E25" s="345"/>
      <c r="F25" s="415">
        <v>0</v>
      </c>
      <c r="G25" s="345"/>
      <c r="H25" s="415">
        <v>0</v>
      </c>
      <c r="I25" s="333"/>
      <c r="J25" s="333"/>
      <c r="K25" s="345"/>
      <c r="L25" s="97">
        <v>0</v>
      </c>
      <c r="M25" s="97">
        <v>0</v>
      </c>
      <c r="N25" s="97">
        <v>0</v>
      </c>
      <c r="O25" s="97">
        <v>0</v>
      </c>
      <c r="P25" s="97">
        <v>0</v>
      </c>
      <c r="Q25" s="97">
        <v>0</v>
      </c>
      <c r="R25" s="97">
        <v>0</v>
      </c>
      <c r="S25" s="97">
        <v>0</v>
      </c>
      <c r="T25" s="97">
        <v>0</v>
      </c>
      <c r="U25" s="97">
        <v>0</v>
      </c>
      <c r="V25" s="97">
        <v>0</v>
      </c>
      <c r="W25" s="97">
        <v>0</v>
      </c>
      <c r="X25" s="97">
        <v>0</v>
      </c>
      <c r="Y25" s="97">
        <v>0</v>
      </c>
      <c r="Z25" s="97">
        <v>0</v>
      </c>
      <c r="AA25" s="97">
        <v>0</v>
      </c>
      <c r="AB25" s="97">
        <v>0</v>
      </c>
      <c r="AC25" s="97">
        <v>0</v>
      </c>
      <c r="AD25" s="97">
        <v>0</v>
      </c>
      <c r="AE25" s="97">
        <v>0</v>
      </c>
      <c r="AF25" s="97">
        <v>0</v>
      </c>
      <c r="AG25" s="97">
        <v>0</v>
      </c>
      <c r="AH25" s="97">
        <v>0</v>
      </c>
      <c r="AI25" s="97">
        <v>0</v>
      </c>
      <c r="AJ25" s="97">
        <v>0</v>
      </c>
      <c r="AK25" s="97">
        <v>0</v>
      </c>
    </row>
    <row r="26" spans="1:37" ht="18" customHeight="1" x14ac:dyDescent="0.25">
      <c r="A26" s="2" t="s">
        <v>2</v>
      </c>
      <c r="B26" s="338" t="s">
        <v>2</v>
      </c>
      <c r="C26" s="333"/>
      <c r="D26" s="338" t="s">
        <v>2</v>
      </c>
      <c r="E26" s="333"/>
      <c r="F26" s="338" t="s">
        <v>2</v>
      </c>
      <c r="G26" s="333"/>
      <c r="H26" s="425" t="s">
        <v>2</v>
      </c>
      <c r="I26" s="333"/>
      <c r="J26" s="333"/>
      <c r="K26" s="333"/>
      <c r="L26" s="88" t="s">
        <v>2</v>
      </c>
      <c r="M26" s="88" t="s">
        <v>2</v>
      </c>
      <c r="N26" s="88" t="s">
        <v>2</v>
      </c>
      <c r="O26" s="88" t="s">
        <v>2</v>
      </c>
      <c r="P26" s="88" t="s">
        <v>2</v>
      </c>
      <c r="Q26" s="88" t="s">
        <v>2</v>
      </c>
      <c r="R26" s="88" t="s">
        <v>2</v>
      </c>
      <c r="S26" s="88" t="s">
        <v>2</v>
      </c>
      <c r="T26" s="88" t="s">
        <v>2</v>
      </c>
      <c r="U26" s="88" t="s">
        <v>2</v>
      </c>
      <c r="V26" s="88" t="s">
        <v>2</v>
      </c>
      <c r="W26" s="88" t="s">
        <v>2</v>
      </c>
      <c r="X26" s="88" t="s">
        <v>2</v>
      </c>
      <c r="Y26" s="88" t="s">
        <v>2</v>
      </c>
      <c r="Z26" s="88" t="s">
        <v>2</v>
      </c>
      <c r="AA26" s="88" t="s">
        <v>2</v>
      </c>
      <c r="AB26" s="2" t="s">
        <v>2</v>
      </c>
      <c r="AC26" s="88" t="s">
        <v>2</v>
      </c>
      <c r="AD26" s="88" t="s">
        <v>2</v>
      </c>
      <c r="AE26" s="88" t="s">
        <v>2</v>
      </c>
      <c r="AF26" s="88" t="s">
        <v>2</v>
      </c>
      <c r="AG26" s="88" t="s">
        <v>2</v>
      </c>
      <c r="AH26" s="88" t="s">
        <v>2</v>
      </c>
      <c r="AI26" s="88" t="s">
        <v>2</v>
      </c>
      <c r="AJ26" s="88" t="s">
        <v>2</v>
      </c>
      <c r="AK26" s="88" t="s">
        <v>2</v>
      </c>
    </row>
    <row r="27" spans="1:37" ht="18" customHeight="1" x14ac:dyDescent="0.25">
      <c r="A27" s="2" t="s">
        <v>2</v>
      </c>
      <c r="B27" s="408" t="s">
        <v>405</v>
      </c>
      <c r="C27" s="345"/>
      <c r="D27" s="422" t="s">
        <v>115</v>
      </c>
      <c r="E27" s="345"/>
      <c r="F27" s="422" t="s">
        <v>287</v>
      </c>
      <c r="G27" s="345"/>
      <c r="H27" s="422" t="s">
        <v>288</v>
      </c>
      <c r="I27" s="333"/>
      <c r="J27" s="333"/>
      <c r="K27" s="345"/>
      <c r="L27" s="92" t="s">
        <v>289</v>
      </c>
      <c r="M27" s="92" t="s">
        <v>290</v>
      </c>
      <c r="N27" s="92" t="s">
        <v>291</v>
      </c>
      <c r="O27" s="92" t="s">
        <v>292</v>
      </c>
      <c r="P27" s="92" t="s">
        <v>293</v>
      </c>
      <c r="Q27" s="92" t="s">
        <v>294</v>
      </c>
      <c r="R27" s="92" t="s">
        <v>295</v>
      </c>
      <c r="S27" s="92" t="s">
        <v>296</v>
      </c>
      <c r="T27" s="92" t="s">
        <v>297</v>
      </c>
      <c r="U27" s="92" t="s">
        <v>298</v>
      </c>
      <c r="V27" s="92" t="s">
        <v>299</v>
      </c>
      <c r="W27" s="92" t="s">
        <v>300</v>
      </c>
      <c r="X27" s="92" t="s">
        <v>301</v>
      </c>
      <c r="Y27" s="92" t="s">
        <v>302</v>
      </c>
      <c r="Z27" s="92" t="s">
        <v>303</v>
      </c>
      <c r="AA27" s="92" t="s">
        <v>304</v>
      </c>
      <c r="AB27" s="92" t="s">
        <v>305</v>
      </c>
      <c r="AC27" s="92" t="s">
        <v>306</v>
      </c>
      <c r="AD27" s="92" t="s">
        <v>307</v>
      </c>
      <c r="AE27" s="92" t="s">
        <v>308</v>
      </c>
      <c r="AF27" s="92" t="s">
        <v>309</v>
      </c>
      <c r="AG27" s="92" t="s">
        <v>310</v>
      </c>
      <c r="AH27" s="92" t="s">
        <v>311</v>
      </c>
      <c r="AI27" s="92" t="s">
        <v>312</v>
      </c>
      <c r="AJ27" s="92" t="s">
        <v>313</v>
      </c>
      <c r="AK27" s="92" t="s">
        <v>314</v>
      </c>
    </row>
    <row r="28" spans="1:37" ht="18" customHeight="1" x14ac:dyDescent="0.25">
      <c r="B28" s="411" t="s">
        <v>406</v>
      </c>
      <c r="C28" s="345"/>
      <c r="D28" s="415">
        <v>5747100000</v>
      </c>
      <c r="E28" s="345"/>
      <c r="F28" s="415">
        <v>5006300000</v>
      </c>
      <c r="G28" s="345"/>
      <c r="H28" s="415">
        <v>435900000</v>
      </c>
      <c r="I28" s="333"/>
      <c r="J28" s="333"/>
      <c r="K28" s="345"/>
      <c r="L28" s="97">
        <v>200000000</v>
      </c>
      <c r="M28" s="97">
        <v>425000000</v>
      </c>
      <c r="N28" s="97">
        <v>225000000</v>
      </c>
      <c r="O28" s="97">
        <v>100000000</v>
      </c>
      <c r="P28" s="97">
        <v>200000000</v>
      </c>
      <c r="Q28" s="97">
        <v>200000000</v>
      </c>
      <c r="R28" s="97">
        <v>444500000</v>
      </c>
      <c r="S28" s="97">
        <v>552000000</v>
      </c>
      <c r="T28" s="97">
        <v>422300000</v>
      </c>
      <c r="U28" s="97">
        <v>311600000</v>
      </c>
      <c r="V28" s="97">
        <v>40000000</v>
      </c>
      <c r="W28" s="97">
        <v>480000000</v>
      </c>
      <c r="X28" s="97">
        <v>300000000</v>
      </c>
      <c r="Y28" s="97">
        <v>220000000</v>
      </c>
      <c r="Z28" s="97">
        <v>350000000</v>
      </c>
      <c r="AA28" s="97">
        <v>100000000</v>
      </c>
      <c r="AB28" s="97">
        <v>740800000</v>
      </c>
      <c r="AC28" s="97">
        <v>140600000</v>
      </c>
      <c r="AD28" s="97">
        <v>27700000</v>
      </c>
      <c r="AE28" s="97">
        <v>88400000</v>
      </c>
      <c r="AF28" s="97">
        <v>20000000</v>
      </c>
      <c r="AG28" s="97">
        <v>64100000</v>
      </c>
      <c r="AH28" s="97">
        <v>70000000</v>
      </c>
      <c r="AI28" s="97">
        <v>200000000</v>
      </c>
      <c r="AJ28" s="97">
        <v>30000000</v>
      </c>
      <c r="AK28" s="97">
        <v>100000000</v>
      </c>
    </row>
    <row r="29" spans="1:37" ht="18" customHeight="1" x14ac:dyDescent="0.25">
      <c r="A29" s="2" t="s">
        <v>2</v>
      </c>
      <c r="B29" s="418" t="s">
        <v>407</v>
      </c>
      <c r="C29" s="345"/>
      <c r="D29" s="440">
        <v>5257200000</v>
      </c>
      <c r="E29" s="345"/>
      <c r="F29" s="440">
        <v>4624900000</v>
      </c>
      <c r="G29" s="345"/>
      <c r="H29" s="440">
        <v>419500000</v>
      </c>
      <c r="I29" s="333"/>
      <c r="J29" s="333"/>
      <c r="K29" s="345"/>
      <c r="L29" s="98">
        <v>200000000</v>
      </c>
      <c r="M29" s="98">
        <v>425000000</v>
      </c>
      <c r="N29" s="98">
        <v>225000000</v>
      </c>
      <c r="O29" s="98">
        <v>100000000</v>
      </c>
      <c r="P29" s="98">
        <v>200000000</v>
      </c>
      <c r="Q29" s="98">
        <v>200000000</v>
      </c>
      <c r="R29" s="98">
        <v>444500000</v>
      </c>
      <c r="S29" s="98">
        <v>484500000</v>
      </c>
      <c r="T29" s="98">
        <v>416800000</v>
      </c>
      <c r="U29" s="98">
        <v>237200000</v>
      </c>
      <c r="V29" s="98">
        <v>40000000</v>
      </c>
      <c r="W29" s="98">
        <v>368700000</v>
      </c>
      <c r="X29" s="98">
        <v>246800000</v>
      </c>
      <c r="Y29" s="98">
        <v>182800000</v>
      </c>
      <c r="Z29" s="98">
        <v>350000000</v>
      </c>
      <c r="AA29" s="98">
        <v>84100000</v>
      </c>
      <c r="AB29" s="98">
        <v>632300000</v>
      </c>
      <c r="AC29" s="98">
        <v>140600000</v>
      </c>
      <c r="AD29" s="98">
        <v>27700000</v>
      </c>
      <c r="AE29" s="98">
        <v>88400000</v>
      </c>
      <c r="AF29" s="98">
        <v>100000</v>
      </c>
      <c r="AG29" s="98">
        <v>64100000</v>
      </c>
      <c r="AH29" s="98">
        <v>68700000</v>
      </c>
      <c r="AI29" s="98">
        <v>146800000</v>
      </c>
      <c r="AJ29" s="98">
        <v>24900000</v>
      </c>
      <c r="AK29" s="98">
        <v>71000000</v>
      </c>
    </row>
    <row r="30" spans="1:37" ht="18" customHeight="1" x14ac:dyDescent="0.25">
      <c r="A30" s="2" t="s">
        <v>2</v>
      </c>
      <c r="B30" s="411" t="s">
        <v>408</v>
      </c>
      <c r="C30" s="345"/>
      <c r="D30" s="441">
        <v>5147694758.1099997</v>
      </c>
      <c r="E30" s="345"/>
      <c r="F30" s="441">
        <v>4515394758.1099997</v>
      </c>
      <c r="G30" s="345"/>
      <c r="H30" s="441">
        <v>419500000</v>
      </c>
      <c r="I30" s="333"/>
      <c r="J30" s="333"/>
      <c r="K30" s="345"/>
      <c r="L30" s="99">
        <v>200000000</v>
      </c>
      <c r="M30" s="99">
        <v>425000000</v>
      </c>
      <c r="N30" s="99">
        <v>115494758.11</v>
      </c>
      <c r="O30" s="99">
        <v>100000000</v>
      </c>
      <c r="P30" s="99">
        <v>200000000</v>
      </c>
      <c r="Q30" s="99">
        <v>200000000</v>
      </c>
      <c r="R30" s="99">
        <v>444500000</v>
      </c>
      <c r="S30" s="99">
        <v>484500000</v>
      </c>
      <c r="T30" s="99">
        <v>416800000</v>
      </c>
      <c r="U30" s="99">
        <v>237200000</v>
      </c>
      <c r="V30" s="99">
        <v>40000000</v>
      </c>
      <c r="W30" s="99">
        <v>368700000</v>
      </c>
      <c r="X30" s="99">
        <v>246800000</v>
      </c>
      <c r="Y30" s="99">
        <v>182800000</v>
      </c>
      <c r="Z30" s="99">
        <v>350000000</v>
      </c>
      <c r="AA30" s="99">
        <v>84100000</v>
      </c>
      <c r="AB30" s="99">
        <v>632300000</v>
      </c>
      <c r="AC30" s="99">
        <v>140600000</v>
      </c>
      <c r="AD30" s="99">
        <v>27700000</v>
      </c>
      <c r="AE30" s="99">
        <v>88400000</v>
      </c>
      <c r="AF30" s="99">
        <v>100000</v>
      </c>
      <c r="AG30" s="99">
        <v>64100000</v>
      </c>
      <c r="AH30" s="99">
        <v>68700000</v>
      </c>
      <c r="AI30" s="99">
        <v>146800000</v>
      </c>
      <c r="AJ30" s="99">
        <v>24900000</v>
      </c>
      <c r="AK30" s="99">
        <v>71000000</v>
      </c>
    </row>
    <row r="31" spans="1:37" ht="18" customHeight="1" x14ac:dyDescent="0.25">
      <c r="A31" s="2" t="s">
        <v>2</v>
      </c>
      <c r="B31" s="413" t="s">
        <v>409</v>
      </c>
      <c r="C31" s="345"/>
      <c r="D31" s="414">
        <v>0</v>
      </c>
      <c r="E31" s="345"/>
      <c r="F31" s="414">
        <v>0</v>
      </c>
      <c r="G31" s="345"/>
      <c r="H31" s="414">
        <v>0</v>
      </c>
      <c r="I31" s="333"/>
      <c r="J31" s="333"/>
      <c r="K31" s="345"/>
      <c r="L31" s="96">
        <v>0</v>
      </c>
      <c r="M31" s="96">
        <v>0</v>
      </c>
      <c r="N31" s="96">
        <v>0</v>
      </c>
      <c r="O31" s="96">
        <v>0</v>
      </c>
      <c r="P31" s="96">
        <v>0</v>
      </c>
      <c r="Q31" s="96">
        <v>0</v>
      </c>
      <c r="R31" s="96">
        <v>0</v>
      </c>
      <c r="S31" s="96">
        <v>0</v>
      </c>
      <c r="T31" s="96">
        <v>0</v>
      </c>
      <c r="U31" s="96">
        <v>0</v>
      </c>
      <c r="V31" s="96">
        <v>0</v>
      </c>
      <c r="W31" s="96">
        <v>0</v>
      </c>
      <c r="X31" s="96">
        <v>0</v>
      </c>
      <c r="Y31" s="96">
        <v>0</v>
      </c>
      <c r="Z31" s="96">
        <v>0</v>
      </c>
      <c r="AA31" s="96">
        <v>0</v>
      </c>
      <c r="AB31" s="96">
        <v>0</v>
      </c>
      <c r="AC31" s="96">
        <v>0</v>
      </c>
      <c r="AD31" s="96">
        <v>0</v>
      </c>
      <c r="AE31" s="96">
        <v>0</v>
      </c>
      <c r="AF31" s="96">
        <v>0</v>
      </c>
      <c r="AG31" s="96">
        <v>0</v>
      </c>
      <c r="AH31" s="96">
        <v>0</v>
      </c>
      <c r="AI31" s="96">
        <v>0</v>
      </c>
      <c r="AJ31" s="96">
        <v>0</v>
      </c>
      <c r="AK31" s="96">
        <v>0</v>
      </c>
    </row>
    <row r="32" spans="1:37" ht="18" customHeight="1" x14ac:dyDescent="0.25">
      <c r="A32" s="2" t="s">
        <v>2</v>
      </c>
      <c r="B32" s="437" t="s">
        <v>410</v>
      </c>
      <c r="C32" s="345"/>
      <c r="D32" s="438">
        <v>-16567139.060000001</v>
      </c>
      <c r="E32" s="345"/>
      <c r="F32" s="438">
        <v>-16567139.060000001</v>
      </c>
      <c r="G32" s="345"/>
      <c r="H32" s="439">
        <v>0</v>
      </c>
      <c r="I32" s="333"/>
      <c r="J32" s="333"/>
      <c r="K32" s="345"/>
      <c r="L32" s="101">
        <v>0</v>
      </c>
      <c r="M32" s="101">
        <v>0</v>
      </c>
      <c r="N32" s="100">
        <v>-16567139.060000001</v>
      </c>
      <c r="O32" s="101">
        <v>0</v>
      </c>
      <c r="P32" s="101">
        <v>0</v>
      </c>
      <c r="Q32" s="101">
        <v>0</v>
      </c>
      <c r="R32" s="101">
        <v>0</v>
      </c>
      <c r="S32" s="101">
        <v>0</v>
      </c>
      <c r="T32" s="101">
        <v>0</v>
      </c>
      <c r="U32" s="101">
        <v>0</v>
      </c>
      <c r="V32" s="101">
        <v>0</v>
      </c>
      <c r="W32" s="101">
        <v>0</v>
      </c>
      <c r="X32" s="101">
        <v>0</v>
      </c>
      <c r="Y32" s="101">
        <v>0</v>
      </c>
      <c r="Z32" s="101">
        <v>0</v>
      </c>
      <c r="AA32" s="101">
        <v>0</v>
      </c>
      <c r="AB32" s="101">
        <v>0</v>
      </c>
      <c r="AC32" s="101">
        <v>0</v>
      </c>
      <c r="AD32" s="101">
        <v>0</v>
      </c>
      <c r="AE32" s="101">
        <v>0</v>
      </c>
      <c r="AF32" s="101">
        <v>0</v>
      </c>
      <c r="AG32" s="101">
        <v>0</v>
      </c>
      <c r="AH32" s="101">
        <v>0</v>
      </c>
      <c r="AI32" s="101">
        <v>0</v>
      </c>
      <c r="AJ32" s="101">
        <v>0</v>
      </c>
      <c r="AK32" s="101">
        <v>0</v>
      </c>
    </row>
    <row r="33" spans="1:37" ht="18" customHeight="1" x14ac:dyDescent="0.25">
      <c r="A33" s="2" t="s">
        <v>2</v>
      </c>
      <c r="B33" s="413" t="s">
        <v>411</v>
      </c>
      <c r="C33" s="345"/>
      <c r="D33" s="414">
        <v>0</v>
      </c>
      <c r="E33" s="345"/>
      <c r="F33" s="414">
        <v>0</v>
      </c>
      <c r="G33" s="345"/>
      <c r="H33" s="414">
        <v>0</v>
      </c>
      <c r="I33" s="333"/>
      <c r="J33" s="333"/>
      <c r="K33" s="345"/>
      <c r="L33" s="96">
        <v>0</v>
      </c>
      <c r="M33" s="96">
        <v>0</v>
      </c>
      <c r="N33" s="96">
        <v>0</v>
      </c>
      <c r="O33" s="96">
        <v>0</v>
      </c>
      <c r="P33" s="96">
        <v>0</v>
      </c>
      <c r="Q33" s="96">
        <v>0</v>
      </c>
      <c r="R33" s="96">
        <v>0</v>
      </c>
      <c r="S33" s="96">
        <v>0</v>
      </c>
      <c r="T33" s="96">
        <v>0</v>
      </c>
      <c r="U33" s="96">
        <v>0</v>
      </c>
      <c r="V33" s="96">
        <v>0</v>
      </c>
      <c r="W33" s="96">
        <v>0</v>
      </c>
      <c r="X33" s="96">
        <v>0</v>
      </c>
      <c r="Y33" s="96">
        <v>0</v>
      </c>
      <c r="Z33" s="96">
        <v>0</v>
      </c>
      <c r="AA33" s="96">
        <v>0</v>
      </c>
      <c r="AB33" s="96">
        <v>0</v>
      </c>
      <c r="AC33" s="96">
        <v>0</v>
      </c>
      <c r="AD33" s="96">
        <v>0</v>
      </c>
      <c r="AE33" s="96">
        <v>0</v>
      </c>
      <c r="AF33" s="96">
        <v>0</v>
      </c>
      <c r="AG33" s="96">
        <v>0</v>
      </c>
      <c r="AH33" s="96">
        <v>0</v>
      </c>
      <c r="AI33" s="96">
        <v>0</v>
      </c>
      <c r="AJ33" s="96">
        <v>0</v>
      </c>
      <c r="AK33" s="96">
        <v>0</v>
      </c>
    </row>
    <row r="34" spans="1:37" ht="18" customHeight="1" x14ac:dyDescent="0.25">
      <c r="A34" s="2" t="s">
        <v>2</v>
      </c>
      <c r="B34" s="408" t="s">
        <v>412</v>
      </c>
      <c r="C34" s="345"/>
      <c r="D34" s="434">
        <v>5131127619.0500002</v>
      </c>
      <c r="E34" s="345"/>
      <c r="F34" s="434">
        <v>4498827619.0500002</v>
      </c>
      <c r="G34" s="345"/>
      <c r="H34" s="434">
        <v>419500000</v>
      </c>
      <c r="I34" s="333"/>
      <c r="J34" s="333"/>
      <c r="K34" s="345"/>
      <c r="L34" s="102">
        <v>200000000</v>
      </c>
      <c r="M34" s="102">
        <v>425000000</v>
      </c>
      <c r="N34" s="102">
        <v>98927619.049999997</v>
      </c>
      <c r="O34" s="102">
        <v>100000000</v>
      </c>
      <c r="P34" s="102">
        <v>200000000</v>
      </c>
      <c r="Q34" s="102">
        <v>200000000</v>
      </c>
      <c r="R34" s="102">
        <v>444500000</v>
      </c>
      <c r="S34" s="102">
        <v>484500000</v>
      </c>
      <c r="T34" s="102">
        <v>416800000</v>
      </c>
      <c r="U34" s="102">
        <v>237200000</v>
      </c>
      <c r="V34" s="102">
        <v>40000000</v>
      </c>
      <c r="W34" s="102">
        <v>368700000</v>
      </c>
      <c r="X34" s="102">
        <v>246800000</v>
      </c>
      <c r="Y34" s="102">
        <v>182800000</v>
      </c>
      <c r="Z34" s="102">
        <v>350000000</v>
      </c>
      <c r="AA34" s="102">
        <v>84100000</v>
      </c>
      <c r="AB34" s="102">
        <v>632300000</v>
      </c>
      <c r="AC34" s="102">
        <v>140600000</v>
      </c>
      <c r="AD34" s="102">
        <v>27700000</v>
      </c>
      <c r="AE34" s="102">
        <v>88400000</v>
      </c>
      <c r="AF34" s="102">
        <v>100000</v>
      </c>
      <c r="AG34" s="102">
        <v>64100000</v>
      </c>
      <c r="AH34" s="102">
        <v>68700000</v>
      </c>
      <c r="AI34" s="102">
        <v>146800000</v>
      </c>
      <c r="AJ34" s="102">
        <v>24900000</v>
      </c>
      <c r="AK34" s="102">
        <v>71000000</v>
      </c>
    </row>
    <row r="35" spans="1:37" ht="18" customHeight="1" x14ac:dyDescent="0.25">
      <c r="A35" s="2" t="s">
        <v>2</v>
      </c>
      <c r="B35" s="338" t="s">
        <v>2</v>
      </c>
      <c r="C35" s="333"/>
      <c r="D35" s="338" t="s">
        <v>2</v>
      </c>
      <c r="E35" s="333"/>
      <c r="F35" s="338" t="s">
        <v>2</v>
      </c>
      <c r="G35" s="333"/>
      <c r="H35" s="425" t="s">
        <v>2</v>
      </c>
      <c r="I35" s="333"/>
      <c r="J35" s="333"/>
      <c r="K35" s="333"/>
      <c r="L35" s="88" t="s">
        <v>2</v>
      </c>
      <c r="M35" s="88" t="s">
        <v>2</v>
      </c>
      <c r="N35" s="88" t="s">
        <v>2</v>
      </c>
      <c r="O35" s="88" t="s">
        <v>2</v>
      </c>
      <c r="P35" s="88" t="s">
        <v>2</v>
      </c>
      <c r="Q35" s="88" t="s">
        <v>2</v>
      </c>
      <c r="R35" s="88" t="s">
        <v>2</v>
      </c>
      <c r="S35" s="88" t="s">
        <v>2</v>
      </c>
      <c r="T35" s="88" t="s">
        <v>2</v>
      </c>
      <c r="U35" s="88" t="s">
        <v>2</v>
      </c>
      <c r="V35" s="88" t="s">
        <v>2</v>
      </c>
      <c r="W35" s="88" t="s">
        <v>2</v>
      </c>
      <c r="X35" s="88" t="s">
        <v>2</v>
      </c>
      <c r="Y35" s="88" t="s">
        <v>2</v>
      </c>
      <c r="Z35" s="88" t="s">
        <v>2</v>
      </c>
      <c r="AA35" s="88" t="s">
        <v>2</v>
      </c>
      <c r="AB35" s="2" t="s">
        <v>2</v>
      </c>
      <c r="AC35" s="88" t="s">
        <v>2</v>
      </c>
      <c r="AD35" s="88" t="s">
        <v>2</v>
      </c>
      <c r="AE35" s="88" t="s">
        <v>2</v>
      </c>
      <c r="AF35" s="88" t="s">
        <v>2</v>
      </c>
      <c r="AG35" s="88" t="s">
        <v>2</v>
      </c>
      <c r="AH35" s="88" t="s">
        <v>2</v>
      </c>
      <c r="AI35" s="88" t="s">
        <v>2</v>
      </c>
      <c r="AJ35" s="88" t="s">
        <v>2</v>
      </c>
      <c r="AK35" s="88" t="s">
        <v>2</v>
      </c>
    </row>
    <row r="36" spans="1:37" ht="18" customHeight="1" x14ac:dyDescent="0.25">
      <c r="A36" s="2" t="s">
        <v>2</v>
      </c>
      <c r="B36" s="433" t="s">
        <v>413</v>
      </c>
      <c r="C36" s="345"/>
      <c r="D36" s="422" t="s">
        <v>115</v>
      </c>
      <c r="E36" s="345"/>
      <c r="F36" s="422" t="s">
        <v>287</v>
      </c>
      <c r="G36" s="345"/>
      <c r="H36" s="422" t="s">
        <v>288</v>
      </c>
      <c r="I36" s="333"/>
      <c r="J36" s="333"/>
      <c r="K36" s="345"/>
      <c r="L36" s="92" t="s">
        <v>289</v>
      </c>
      <c r="M36" s="92" t="s">
        <v>290</v>
      </c>
      <c r="N36" s="92" t="s">
        <v>291</v>
      </c>
      <c r="O36" s="92" t="s">
        <v>292</v>
      </c>
      <c r="P36" s="92" t="s">
        <v>293</v>
      </c>
      <c r="Q36" s="92" t="s">
        <v>294</v>
      </c>
      <c r="R36" s="92" t="s">
        <v>295</v>
      </c>
      <c r="S36" s="92" t="s">
        <v>296</v>
      </c>
      <c r="T36" s="92" t="s">
        <v>297</v>
      </c>
      <c r="U36" s="92" t="s">
        <v>298</v>
      </c>
      <c r="V36" s="92" t="s">
        <v>299</v>
      </c>
      <c r="W36" s="92" t="s">
        <v>300</v>
      </c>
      <c r="X36" s="92" t="s">
        <v>301</v>
      </c>
      <c r="Y36" s="92" t="s">
        <v>302</v>
      </c>
      <c r="Z36" s="92" t="s">
        <v>303</v>
      </c>
      <c r="AA36" s="92" t="s">
        <v>304</v>
      </c>
      <c r="AB36" s="92" t="s">
        <v>305</v>
      </c>
      <c r="AC36" s="92" t="s">
        <v>306</v>
      </c>
      <c r="AD36" s="92" t="s">
        <v>307</v>
      </c>
      <c r="AE36" s="92" t="s">
        <v>308</v>
      </c>
      <c r="AF36" s="92" t="s">
        <v>309</v>
      </c>
      <c r="AG36" s="92" t="s">
        <v>310</v>
      </c>
      <c r="AH36" s="92" t="s">
        <v>311</v>
      </c>
      <c r="AI36" s="92" t="s">
        <v>312</v>
      </c>
      <c r="AJ36" s="92" t="s">
        <v>313</v>
      </c>
      <c r="AK36" s="92" t="s">
        <v>314</v>
      </c>
    </row>
    <row r="37" spans="1:37" ht="18" customHeight="1" x14ac:dyDescent="0.25">
      <c r="A37" s="2" t="s">
        <v>2</v>
      </c>
      <c r="B37" s="413" t="s">
        <v>414</v>
      </c>
      <c r="C37" s="345"/>
      <c r="D37" s="435">
        <v>23911920.870000001</v>
      </c>
      <c r="E37" s="345"/>
      <c r="F37" s="435">
        <v>20552989.100000001</v>
      </c>
      <c r="G37" s="345"/>
      <c r="H37" s="435">
        <v>1911849.99</v>
      </c>
      <c r="I37" s="333"/>
      <c r="J37" s="333"/>
      <c r="K37" s="345"/>
      <c r="L37" s="103">
        <v>911489.86</v>
      </c>
      <c r="M37" s="103">
        <v>1936915.96</v>
      </c>
      <c r="N37" s="103">
        <v>500667.88</v>
      </c>
      <c r="O37" s="103">
        <v>455744.93</v>
      </c>
      <c r="P37" s="103">
        <v>911489.86</v>
      </c>
      <c r="Q37" s="103">
        <v>911489.86</v>
      </c>
      <c r="R37" s="103">
        <v>2025786.22</v>
      </c>
      <c r="S37" s="103">
        <v>2208084.19</v>
      </c>
      <c r="T37" s="103">
        <v>1899544.87</v>
      </c>
      <c r="U37" s="103">
        <v>1081026.98</v>
      </c>
      <c r="V37" s="103">
        <v>182297.97</v>
      </c>
      <c r="W37" s="103">
        <v>1680331.56</v>
      </c>
      <c r="X37" s="103">
        <v>1124778.49</v>
      </c>
      <c r="Y37" s="103">
        <v>833101.73</v>
      </c>
      <c r="Z37" s="103">
        <v>1595107.26</v>
      </c>
      <c r="AA37" s="103">
        <v>383281.49</v>
      </c>
      <c r="AB37" s="103">
        <v>3358931.77</v>
      </c>
      <c r="AC37" s="103">
        <v>746901.48</v>
      </c>
      <c r="AD37" s="103">
        <v>147149.15</v>
      </c>
      <c r="AE37" s="103">
        <v>469602.36</v>
      </c>
      <c r="AF37" s="103">
        <v>531.22</v>
      </c>
      <c r="AG37" s="103">
        <v>340514.83</v>
      </c>
      <c r="AH37" s="103">
        <v>364951.15</v>
      </c>
      <c r="AI37" s="103">
        <v>779837.4</v>
      </c>
      <c r="AJ37" s="103">
        <v>132274.87</v>
      </c>
      <c r="AK37" s="103">
        <v>377169.31</v>
      </c>
    </row>
    <row r="38" spans="1:37" ht="18" customHeight="1" x14ac:dyDescent="0.25">
      <c r="A38" s="2" t="s">
        <v>2</v>
      </c>
      <c r="B38" s="411" t="s">
        <v>415</v>
      </c>
      <c r="C38" s="345"/>
      <c r="D38" s="436">
        <v>16567139.060000001</v>
      </c>
      <c r="E38" s="345"/>
      <c r="F38" s="436">
        <v>16567139.060000001</v>
      </c>
      <c r="G38" s="345"/>
      <c r="H38" s="436">
        <v>0</v>
      </c>
      <c r="I38" s="333"/>
      <c r="J38" s="333"/>
      <c r="K38" s="345"/>
      <c r="L38" s="104">
        <v>0</v>
      </c>
      <c r="M38" s="104">
        <v>0</v>
      </c>
      <c r="N38" s="104">
        <v>16567139.060000001</v>
      </c>
      <c r="O38" s="104">
        <v>0</v>
      </c>
      <c r="P38" s="104">
        <v>0</v>
      </c>
      <c r="Q38" s="104">
        <v>0</v>
      </c>
      <c r="R38" s="104">
        <v>0</v>
      </c>
      <c r="S38" s="104">
        <v>0</v>
      </c>
      <c r="T38" s="104">
        <v>0</v>
      </c>
      <c r="U38" s="104">
        <v>0</v>
      </c>
      <c r="V38" s="104">
        <v>0</v>
      </c>
      <c r="W38" s="104">
        <v>0</v>
      </c>
      <c r="X38" s="104">
        <v>0</v>
      </c>
      <c r="Y38" s="104">
        <v>0</v>
      </c>
      <c r="Z38" s="104">
        <v>0</v>
      </c>
      <c r="AA38" s="104">
        <v>0</v>
      </c>
      <c r="AB38" s="104">
        <v>0</v>
      </c>
      <c r="AC38" s="104">
        <v>0</v>
      </c>
      <c r="AD38" s="104">
        <v>0</v>
      </c>
      <c r="AE38" s="104">
        <v>0</v>
      </c>
      <c r="AF38" s="104">
        <v>0</v>
      </c>
      <c r="AG38" s="104">
        <v>0</v>
      </c>
      <c r="AH38" s="104">
        <v>0</v>
      </c>
      <c r="AI38" s="104">
        <v>0</v>
      </c>
      <c r="AJ38" s="104">
        <v>0</v>
      </c>
      <c r="AK38" s="104">
        <v>0</v>
      </c>
    </row>
    <row r="39" spans="1:37" ht="18" customHeight="1" x14ac:dyDescent="0.25">
      <c r="A39" s="2" t="s">
        <v>2</v>
      </c>
      <c r="B39" s="433" t="s">
        <v>115</v>
      </c>
      <c r="C39" s="345"/>
      <c r="D39" s="434">
        <v>40479059.93</v>
      </c>
      <c r="E39" s="345"/>
      <c r="F39" s="434">
        <v>37120128.159999996</v>
      </c>
      <c r="G39" s="345"/>
      <c r="H39" s="434">
        <v>1911849.99</v>
      </c>
      <c r="I39" s="333"/>
      <c r="J39" s="333"/>
      <c r="K39" s="345"/>
      <c r="L39" s="102">
        <v>911489.86</v>
      </c>
      <c r="M39" s="102">
        <v>1936915.96</v>
      </c>
      <c r="N39" s="102">
        <v>17067806.940000001</v>
      </c>
      <c r="O39" s="102">
        <v>455744.93</v>
      </c>
      <c r="P39" s="102">
        <v>911489.86</v>
      </c>
      <c r="Q39" s="102">
        <v>911489.86</v>
      </c>
      <c r="R39" s="102">
        <v>2025786.22</v>
      </c>
      <c r="S39" s="102">
        <v>2208084.19</v>
      </c>
      <c r="T39" s="102">
        <v>1899544.87</v>
      </c>
      <c r="U39" s="102">
        <v>1081026.98</v>
      </c>
      <c r="V39" s="102">
        <v>182297.97</v>
      </c>
      <c r="W39" s="102">
        <v>1680331.56</v>
      </c>
      <c r="X39" s="102">
        <v>1124778.49</v>
      </c>
      <c r="Y39" s="102">
        <v>833101.73</v>
      </c>
      <c r="Z39" s="102">
        <v>1595107.26</v>
      </c>
      <c r="AA39" s="102">
        <v>383281.49</v>
      </c>
      <c r="AB39" s="102">
        <v>3358931.77</v>
      </c>
      <c r="AC39" s="102">
        <v>746901.48</v>
      </c>
      <c r="AD39" s="102">
        <v>147149.15</v>
      </c>
      <c r="AE39" s="102">
        <v>469602.36</v>
      </c>
      <c r="AF39" s="102">
        <v>531.22</v>
      </c>
      <c r="AG39" s="102">
        <v>340514.83</v>
      </c>
      <c r="AH39" s="102">
        <v>364951.15</v>
      </c>
      <c r="AI39" s="102">
        <v>779837.4</v>
      </c>
      <c r="AJ39" s="102">
        <v>132274.87</v>
      </c>
      <c r="AK39" s="102">
        <v>377169.31</v>
      </c>
    </row>
    <row r="40" spans="1:37" ht="18" customHeight="1" x14ac:dyDescent="0.25">
      <c r="A40" s="2" t="s">
        <v>2</v>
      </c>
      <c r="B40" s="338" t="s">
        <v>2</v>
      </c>
      <c r="C40" s="333"/>
      <c r="D40" s="338" t="s">
        <v>2</v>
      </c>
      <c r="E40" s="333"/>
      <c r="F40" s="338" t="s">
        <v>2</v>
      </c>
      <c r="G40" s="333"/>
      <c r="H40" s="425" t="s">
        <v>2</v>
      </c>
      <c r="I40" s="333"/>
      <c r="J40" s="333"/>
      <c r="K40" s="333"/>
      <c r="L40" s="88" t="s">
        <v>2</v>
      </c>
      <c r="M40" s="88" t="s">
        <v>2</v>
      </c>
      <c r="N40" s="88" t="s">
        <v>2</v>
      </c>
      <c r="O40" s="88" t="s">
        <v>2</v>
      </c>
      <c r="P40" s="88" t="s">
        <v>2</v>
      </c>
      <c r="Q40" s="88" t="s">
        <v>2</v>
      </c>
      <c r="R40" s="88" t="s">
        <v>2</v>
      </c>
      <c r="S40" s="88" t="s">
        <v>2</v>
      </c>
      <c r="T40" s="88" t="s">
        <v>2</v>
      </c>
      <c r="U40" s="88" t="s">
        <v>2</v>
      </c>
      <c r="V40" s="88" t="s">
        <v>2</v>
      </c>
      <c r="W40" s="88" t="s">
        <v>2</v>
      </c>
      <c r="X40" s="88" t="s">
        <v>2</v>
      </c>
      <c r="Y40" s="88" t="s">
        <v>2</v>
      </c>
      <c r="Z40" s="88" t="s">
        <v>2</v>
      </c>
      <c r="AA40" s="88" t="s">
        <v>2</v>
      </c>
      <c r="AB40" s="2" t="s">
        <v>2</v>
      </c>
      <c r="AC40" s="88" t="s">
        <v>2</v>
      </c>
      <c r="AD40" s="88" t="s">
        <v>2</v>
      </c>
      <c r="AE40" s="88" t="s">
        <v>2</v>
      </c>
      <c r="AF40" s="88" t="s">
        <v>2</v>
      </c>
      <c r="AG40" s="88" t="s">
        <v>2</v>
      </c>
      <c r="AH40" s="88" t="s">
        <v>2</v>
      </c>
      <c r="AI40" s="88" t="s">
        <v>2</v>
      </c>
      <c r="AJ40" s="88" t="s">
        <v>2</v>
      </c>
      <c r="AK40" s="88" t="s">
        <v>2</v>
      </c>
    </row>
    <row r="41" spans="1:37" ht="18" customHeight="1" x14ac:dyDescent="0.25">
      <c r="A41" s="2" t="s">
        <v>2</v>
      </c>
      <c r="B41" s="408" t="s">
        <v>416</v>
      </c>
      <c r="C41" s="345"/>
      <c r="D41" s="422" t="s">
        <v>115</v>
      </c>
      <c r="E41" s="345"/>
      <c r="F41" s="422" t="s">
        <v>287</v>
      </c>
      <c r="G41" s="345"/>
      <c r="H41" s="422" t="s">
        <v>288</v>
      </c>
      <c r="I41" s="333"/>
      <c r="J41" s="333"/>
      <c r="K41" s="345"/>
      <c r="L41" s="92" t="s">
        <v>289</v>
      </c>
      <c r="M41" s="92" t="s">
        <v>290</v>
      </c>
      <c r="N41" s="92" t="s">
        <v>291</v>
      </c>
      <c r="O41" s="92" t="s">
        <v>292</v>
      </c>
      <c r="P41" s="92" t="s">
        <v>293</v>
      </c>
      <c r="Q41" s="92" t="s">
        <v>294</v>
      </c>
      <c r="R41" s="92" t="s">
        <v>295</v>
      </c>
      <c r="S41" s="92" t="s">
        <v>296</v>
      </c>
      <c r="T41" s="92" t="s">
        <v>297</v>
      </c>
      <c r="U41" s="92" t="s">
        <v>298</v>
      </c>
      <c r="V41" s="92" t="s">
        <v>299</v>
      </c>
      <c r="W41" s="92" t="s">
        <v>300</v>
      </c>
      <c r="X41" s="92" t="s">
        <v>301</v>
      </c>
      <c r="Y41" s="92" t="s">
        <v>302</v>
      </c>
      <c r="Z41" s="92" t="s">
        <v>303</v>
      </c>
      <c r="AA41" s="92" t="s">
        <v>304</v>
      </c>
      <c r="AB41" s="92" t="s">
        <v>305</v>
      </c>
      <c r="AC41" s="92" t="s">
        <v>306</v>
      </c>
      <c r="AD41" s="92" t="s">
        <v>307</v>
      </c>
      <c r="AE41" s="92" t="s">
        <v>308</v>
      </c>
      <c r="AF41" s="92" t="s">
        <v>309</v>
      </c>
      <c r="AG41" s="92" t="s">
        <v>310</v>
      </c>
      <c r="AH41" s="92" t="s">
        <v>311</v>
      </c>
      <c r="AI41" s="92" t="s">
        <v>312</v>
      </c>
      <c r="AJ41" s="92" t="s">
        <v>313</v>
      </c>
      <c r="AK41" s="92" t="s">
        <v>314</v>
      </c>
    </row>
    <row r="42" spans="1:37" ht="18" customHeight="1" x14ac:dyDescent="0.25">
      <c r="A42" s="2" t="s">
        <v>2</v>
      </c>
      <c r="B42" s="418" t="s">
        <v>417</v>
      </c>
      <c r="C42" s="345"/>
      <c r="D42" s="432">
        <v>52572</v>
      </c>
      <c r="E42" s="345"/>
      <c r="F42" s="432">
        <v>46249</v>
      </c>
      <c r="G42" s="345"/>
      <c r="H42" s="432">
        <v>4195</v>
      </c>
      <c r="I42" s="333"/>
      <c r="J42" s="333"/>
      <c r="K42" s="345"/>
      <c r="L42" s="105">
        <v>2000</v>
      </c>
      <c r="M42" s="105">
        <v>4250</v>
      </c>
      <c r="N42" s="105">
        <v>2250</v>
      </c>
      <c r="O42" s="105">
        <v>1000</v>
      </c>
      <c r="P42" s="105">
        <v>2000</v>
      </c>
      <c r="Q42" s="105">
        <v>2000</v>
      </c>
      <c r="R42" s="105">
        <v>4445</v>
      </c>
      <c r="S42" s="105">
        <v>4845</v>
      </c>
      <c r="T42" s="105">
        <v>4168</v>
      </c>
      <c r="U42" s="105">
        <v>2372</v>
      </c>
      <c r="V42" s="105">
        <v>400</v>
      </c>
      <c r="W42" s="105">
        <v>3687</v>
      </c>
      <c r="X42" s="105">
        <v>2468</v>
      </c>
      <c r="Y42" s="105">
        <v>1828</v>
      </c>
      <c r="Z42" s="105">
        <v>3500</v>
      </c>
      <c r="AA42" s="105">
        <v>841</v>
      </c>
      <c r="AB42" s="105">
        <v>6323</v>
      </c>
      <c r="AC42" s="105">
        <v>1406</v>
      </c>
      <c r="AD42" s="105">
        <v>277</v>
      </c>
      <c r="AE42" s="105">
        <v>884</v>
      </c>
      <c r="AF42" s="105">
        <v>1</v>
      </c>
      <c r="AG42" s="105">
        <v>641</v>
      </c>
      <c r="AH42" s="105">
        <v>687</v>
      </c>
      <c r="AI42" s="105">
        <v>1468</v>
      </c>
      <c r="AJ42" s="105">
        <v>249</v>
      </c>
      <c r="AK42" s="105">
        <v>710</v>
      </c>
    </row>
    <row r="43" spans="1:37" ht="18" customHeight="1" x14ac:dyDescent="0.25">
      <c r="A43" s="2" t="s">
        <v>2</v>
      </c>
      <c r="B43" s="411" t="s">
        <v>418</v>
      </c>
      <c r="C43" s="345"/>
      <c r="D43" s="431">
        <v>0</v>
      </c>
      <c r="E43" s="345"/>
      <c r="F43" s="431">
        <v>0</v>
      </c>
      <c r="G43" s="345"/>
      <c r="H43" s="431">
        <v>0</v>
      </c>
      <c r="I43" s="333"/>
      <c r="J43" s="333"/>
      <c r="K43" s="345"/>
      <c r="L43" s="106">
        <v>0</v>
      </c>
      <c r="M43" s="106">
        <v>0</v>
      </c>
      <c r="N43" s="106">
        <v>0</v>
      </c>
      <c r="O43" s="106">
        <v>0</v>
      </c>
      <c r="P43" s="106">
        <v>0</v>
      </c>
      <c r="Q43" s="106">
        <v>0</v>
      </c>
      <c r="R43" s="106">
        <v>0</v>
      </c>
      <c r="S43" s="106">
        <v>0</v>
      </c>
      <c r="T43" s="106">
        <v>0</v>
      </c>
      <c r="U43" s="106">
        <v>0</v>
      </c>
      <c r="V43" s="106">
        <v>0</v>
      </c>
      <c r="W43" s="106">
        <v>0</v>
      </c>
      <c r="X43" s="106">
        <v>0</v>
      </c>
      <c r="Y43" s="106">
        <v>0</v>
      </c>
      <c r="Z43" s="106">
        <v>0</v>
      </c>
      <c r="AA43" s="106">
        <v>0</v>
      </c>
      <c r="AB43" s="106">
        <v>0</v>
      </c>
      <c r="AC43" s="106">
        <v>0</v>
      </c>
      <c r="AD43" s="106">
        <v>0</v>
      </c>
      <c r="AE43" s="106">
        <v>0</v>
      </c>
      <c r="AF43" s="106">
        <v>0</v>
      </c>
      <c r="AG43" s="106">
        <v>0</v>
      </c>
      <c r="AH43" s="106">
        <v>0</v>
      </c>
      <c r="AI43" s="106">
        <v>0</v>
      </c>
      <c r="AJ43" s="106">
        <v>0</v>
      </c>
      <c r="AK43" s="106">
        <v>0</v>
      </c>
    </row>
    <row r="44" spans="1:37" ht="18" customHeight="1" x14ac:dyDescent="0.25">
      <c r="A44" s="2" t="s">
        <v>2</v>
      </c>
      <c r="B44" s="413" t="s">
        <v>419</v>
      </c>
      <c r="C44" s="345"/>
      <c r="D44" s="424">
        <v>0</v>
      </c>
      <c r="E44" s="345"/>
      <c r="F44" s="424">
        <v>0</v>
      </c>
      <c r="G44" s="345"/>
      <c r="H44" s="424">
        <v>0</v>
      </c>
      <c r="I44" s="333"/>
      <c r="J44" s="333"/>
      <c r="K44" s="345"/>
      <c r="L44" s="107">
        <v>0</v>
      </c>
      <c r="M44" s="107">
        <v>0</v>
      </c>
      <c r="N44" s="107">
        <v>0</v>
      </c>
      <c r="O44" s="107">
        <v>0</v>
      </c>
      <c r="P44" s="107">
        <v>0</v>
      </c>
      <c r="Q44" s="107">
        <v>0</v>
      </c>
      <c r="R44" s="107">
        <v>0</v>
      </c>
      <c r="S44" s="107">
        <v>0</v>
      </c>
      <c r="T44" s="107">
        <v>0</v>
      </c>
      <c r="U44" s="107">
        <v>0</v>
      </c>
      <c r="V44" s="107">
        <v>0</v>
      </c>
      <c r="W44" s="107">
        <v>0</v>
      </c>
      <c r="X44" s="107">
        <v>0</v>
      </c>
      <c r="Y44" s="107">
        <v>0</v>
      </c>
      <c r="Z44" s="107">
        <v>0</v>
      </c>
      <c r="AA44" s="107">
        <v>0</v>
      </c>
      <c r="AB44" s="107">
        <v>0</v>
      </c>
      <c r="AC44" s="107">
        <v>0</v>
      </c>
      <c r="AD44" s="107">
        <v>0</v>
      </c>
      <c r="AE44" s="107">
        <v>0</v>
      </c>
      <c r="AF44" s="107">
        <v>0</v>
      </c>
      <c r="AG44" s="107">
        <v>0</v>
      </c>
      <c r="AH44" s="107">
        <v>0</v>
      </c>
      <c r="AI44" s="107">
        <v>0</v>
      </c>
      <c r="AJ44" s="107">
        <v>0</v>
      </c>
      <c r="AK44" s="107">
        <v>0</v>
      </c>
    </row>
    <row r="45" spans="1:37" ht="18" customHeight="1" x14ac:dyDescent="0.25">
      <c r="A45" s="2" t="s">
        <v>2</v>
      </c>
      <c r="B45" s="408" t="s">
        <v>420</v>
      </c>
      <c r="C45" s="345"/>
      <c r="D45" s="428">
        <v>52572</v>
      </c>
      <c r="E45" s="345"/>
      <c r="F45" s="428">
        <v>46249</v>
      </c>
      <c r="G45" s="345"/>
      <c r="H45" s="429">
        <v>4195</v>
      </c>
      <c r="I45" s="333"/>
      <c r="J45" s="333"/>
      <c r="K45" s="345"/>
      <c r="L45" s="109">
        <v>2000</v>
      </c>
      <c r="M45" s="109">
        <v>4250</v>
      </c>
      <c r="N45" s="109">
        <v>2250</v>
      </c>
      <c r="O45" s="109">
        <v>1000</v>
      </c>
      <c r="P45" s="109">
        <v>2000</v>
      </c>
      <c r="Q45" s="109">
        <v>2000</v>
      </c>
      <c r="R45" s="109">
        <v>4445</v>
      </c>
      <c r="S45" s="109">
        <v>4845</v>
      </c>
      <c r="T45" s="109">
        <v>4168</v>
      </c>
      <c r="U45" s="109">
        <v>2372</v>
      </c>
      <c r="V45" s="109">
        <v>400</v>
      </c>
      <c r="W45" s="109">
        <v>3687</v>
      </c>
      <c r="X45" s="109">
        <v>2468</v>
      </c>
      <c r="Y45" s="109">
        <v>1828</v>
      </c>
      <c r="Z45" s="109">
        <v>3500</v>
      </c>
      <c r="AA45" s="109">
        <v>841</v>
      </c>
      <c r="AB45" s="108">
        <v>6323</v>
      </c>
      <c r="AC45" s="109">
        <v>1406</v>
      </c>
      <c r="AD45" s="109">
        <v>277</v>
      </c>
      <c r="AE45" s="109">
        <v>884</v>
      </c>
      <c r="AF45" s="109">
        <v>1</v>
      </c>
      <c r="AG45" s="109">
        <v>641</v>
      </c>
      <c r="AH45" s="109">
        <v>687</v>
      </c>
      <c r="AI45" s="109">
        <v>1468</v>
      </c>
      <c r="AJ45" s="109">
        <v>249</v>
      </c>
      <c r="AK45" s="109">
        <v>710</v>
      </c>
    </row>
    <row r="46" spans="1:37" ht="18" customHeight="1" x14ac:dyDescent="0.25">
      <c r="A46" s="2" t="s">
        <v>2</v>
      </c>
      <c r="B46" s="413" t="s">
        <v>421</v>
      </c>
      <c r="C46" s="345"/>
      <c r="D46" s="430">
        <v>100000</v>
      </c>
      <c r="E46" s="345"/>
      <c r="F46" s="430">
        <v>100000</v>
      </c>
      <c r="G46" s="345"/>
      <c r="H46" s="430">
        <v>100000</v>
      </c>
      <c r="I46" s="333"/>
      <c r="J46" s="333"/>
      <c r="K46" s="345"/>
      <c r="L46" s="110">
        <v>100000</v>
      </c>
      <c r="M46" s="110">
        <v>100000</v>
      </c>
      <c r="N46" s="110">
        <v>100000</v>
      </c>
      <c r="O46" s="110">
        <v>100000</v>
      </c>
      <c r="P46" s="110">
        <v>100000</v>
      </c>
      <c r="Q46" s="110">
        <v>100000</v>
      </c>
      <c r="R46" s="110">
        <v>100000</v>
      </c>
      <c r="S46" s="110">
        <v>100000</v>
      </c>
      <c r="T46" s="110">
        <v>100000</v>
      </c>
      <c r="U46" s="110">
        <v>100000</v>
      </c>
      <c r="V46" s="110">
        <v>100000</v>
      </c>
      <c r="W46" s="110">
        <v>100000</v>
      </c>
      <c r="X46" s="110">
        <v>100000</v>
      </c>
      <c r="Y46" s="110">
        <v>100000</v>
      </c>
      <c r="Z46" s="110">
        <v>100000</v>
      </c>
      <c r="AA46" s="110">
        <v>100000</v>
      </c>
      <c r="AB46" s="110">
        <v>100000</v>
      </c>
      <c r="AC46" s="110">
        <v>100000</v>
      </c>
      <c r="AD46" s="110">
        <v>100000</v>
      </c>
      <c r="AE46" s="110">
        <v>100000</v>
      </c>
      <c r="AF46" s="110">
        <v>100000</v>
      </c>
      <c r="AG46" s="110">
        <v>100000</v>
      </c>
      <c r="AH46" s="110">
        <v>100000</v>
      </c>
      <c r="AI46" s="110">
        <v>100000</v>
      </c>
      <c r="AJ46" s="110">
        <v>100000</v>
      </c>
      <c r="AK46" s="110">
        <v>100000</v>
      </c>
    </row>
    <row r="47" spans="1:37" ht="18" customHeight="1" x14ac:dyDescent="0.25">
      <c r="A47" s="2" t="s">
        <v>2</v>
      </c>
      <c r="B47" s="411" t="s">
        <v>422</v>
      </c>
      <c r="C47" s="345"/>
      <c r="D47" s="426">
        <v>97601.910124210597</v>
      </c>
      <c r="E47" s="345"/>
      <c r="F47" s="426">
        <v>97274.051742740397</v>
      </c>
      <c r="G47" s="345"/>
      <c r="H47" s="426">
        <v>100000</v>
      </c>
      <c r="I47" s="333"/>
      <c r="J47" s="333"/>
      <c r="K47" s="345"/>
      <c r="L47" s="111">
        <v>100000</v>
      </c>
      <c r="M47" s="111">
        <v>100000</v>
      </c>
      <c r="N47" s="111">
        <v>43967.83</v>
      </c>
      <c r="O47" s="111">
        <v>100000</v>
      </c>
      <c r="P47" s="111">
        <v>100000</v>
      </c>
      <c r="Q47" s="111">
        <v>100000</v>
      </c>
      <c r="R47" s="111">
        <v>100000</v>
      </c>
      <c r="S47" s="111">
        <v>100000</v>
      </c>
      <c r="T47" s="111">
        <v>100000</v>
      </c>
      <c r="U47" s="111">
        <v>100000</v>
      </c>
      <c r="V47" s="111">
        <v>100000</v>
      </c>
      <c r="W47" s="111">
        <v>100000</v>
      </c>
      <c r="X47" s="111">
        <v>100000</v>
      </c>
      <c r="Y47" s="111">
        <v>100000</v>
      </c>
      <c r="Z47" s="111">
        <v>100000</v>
      </c>
      <c r="AA47" s="111">
        <v>100000</v>
      </c>
      <c r="AB47" s="111">
        <v>100000</v>
      </c>
      <c r="AC47" s="111">
        <v>100000</v>
      </c>
      <c r="AD47" s="111">
        <v>100000</v>
      </c>
      <c r="AE47" s="111">
        <v>100000</v>
      </c>
      <c r="AF47" s="111">
        <v>100000</v>
      </c>
      <c r="AG47" s="111">
        <v>100000</v>
      </c>
      <c r="AH47" s="111">
        <v>100000</v>
      </c>
      <c r="AI47" s="111">
        <v>100000</v>
      </c>
      <c r="AJ47" s="111">
        <v>100000</v>
      </c>
      <c r="AK47" s="111">
        <v>100000</v>
      </c>
    </row>
    <row r="48" spans="1:37" ht="18" customHeight="1" x14ac:dyDescent="0.25">
      <c r="A48" s="2" t="s">
        <v>2</v>
      </c>
      <c r="B48" s="408" t="s">
        <v>423</v>
      </c>
      <c r="C48" s="345"/>
      <c r="D48" s="427">
        <v>0.976019101242106</v>
      </c>
      <c r="E48" s="345"/>
      <c r="F48" s="427">
        <v>0.97274051742740397</v>
      </c>
      <c r="G48" s="345"/>
      <c r="H48" s="427">
        <v>1</v>
      </c>
      <c r="I48" s="333"/>
      <c r="J48" s="333"/>
      <c r="K48" s="345"/>
      <c r="L48" s="112">
        <v>1</v>
      </c>
      <c r="M48" s="112">
        <v>1</v>
      </c>
      <c r="N48" s="112">
        <v>0.43967830000000002</v>
      </c>
      <c r="O48" s="112">
        <v>1</v>
      </c>
      <c r="P48" s="112">
        <v>1</v>
      </c>
      <c r="Q48" s="112">
        <v>1</v>
      </c>
      <c r="R48" s="112">
        <v>1</v>
      </c>
      <c r="S48" s="112">
        <v>1</v>
      </c>
      <c r="T48" s="112">
        <v>1</v>
      </c>
      <c r="U48" s="112">
        <v>1</v>
      </c>
      <c r="V48" s="112">
        <v>1</v>
      </c>
      <c r="W48" s="112">
        <v>1</v>
      </c>
      <c r="X48" s="112">
        <v>1</v>
      </c>
      <c r="Y48" s="112">
        <v>1</v>
      </c>
      <c r="Z48" s="112">
        <v>1</v>
      </c>
      <c r="AA48" s="112">
        <v>1</v>
      </c>
      <c r="AB48" s="112">
        <v>1</v>
      </c>
      <c r="AC48" s="112">
        <v>1</v>
      </c>
      <c r="AD48" s="112">
        <v>1</v>
      </c>
      <c r="AE48" s="112">
        <v>1</v>
      </c>
      <c r="AF48" s="112">
        <v>1</v>
      </c>
      <c r="AG48" s="112">
        <v>1</v>
      </c>
      <c r="AH48" s="112">
        <v>1</v>
      </c>
      <c r="AI48" s="112">
        <v>1</v>
      </c>
      <c r="AJ48" s="112">
        <v>1</v>
      </c>
      <c r="AK48" s="112">
        <v>1</v>
      </c>
    </row>
    <row r="49" spans="1:37" ht="18" customHeight="1" x14ac:dyDescent="0.25">
      <c r="A49" s="2" t="s">
        <v>2</v>
      </c>
      <c r="B49" s="338" t="s">
        <v>2</v>
      </c>
      <c r="C49" s="333"/>
      <c r="D49" s="338" t="s">
        <v>2</v>
      </c>
      <c r="E49" s="333"/>
      <c r="F49" s="338" t="s">
        <v>2</v>
      </c>
      <c r="G49" s="333"/>
      <c r="H49" s="425" t="s">
        <v>2</v>
      </c>
      <c r="I49" s="333"/>
      <c r="J49" s="333"/>
      <c r="K49" s="333"/>
      <c r="L49" s="88" t="s">
        <v>2</v>
      </c>
      <c r="M49" s="88" t="s">
        <v>2</v>
      </c>
      <c r="N49" s="88" t="s">
        <v>2</v>
      </c>
      <c r="O49" s="88" t="s">
        <v>2</v>
      </c>
      <c r="P49" s="88" t="s">
        <v>2</v>
      </c>
      <c r="Q49" s="88" t="s">
        <v>2</v>
      </c>
      <c r="R49" s="88" t="s">
        <v>2</v>
      </c>
      <c r="S49" s="88" t="s">
        <v>2</v>
      </c>
      <c r="T49" s="88" t="s">
        <v>2</v>
      </c>
      <c r="U49" s="88" t="s">
        <v>2</v>
      </c>
      <c r="V49" s="88" t="s">
        <v>2</v>
      </c>
      <c r="W49" s="88" t="s">
        <v>2</v>
      </c>
      <c r="X49" s="88" t="s">
        <v>2</v>
      </c>
      <c r="Y49" s="88" t="s">
        <v>2</v>
      </c>
      <c r="Z49" s="88" t="s">
        <v>2</v>
      </c>
      <c r="AA49" s="88" t="s">
        <v>2</v>
      </c>
      <c r="AB49" s="2" t="s">
        <v>2</v>
      </c>
      <c r="AC49" s="88" t="s">
        <v>2</v>
      </c>
      <c r="AD49" s="88" t="s">
        <v>2</v>
      </c>
      <c r="AE49" s="88" t="s">
        <v>2</v>
      </c>
      <c r="AF49" s="88" t="s">
        <v>2</v>
      </c>
      <c r="AG49" s="88" t="s">
        <v>2</v>
      </c>
      <c r="AH49" s="88" t="s">
        <v>2</v>
      </c>
      <c r="AI49" s="88" t="s">
        <v>2</v>
      </c>
      <c r="AJ49" s="88" t="s">
        <v>2</v>
      </c>
      <c r="AK49" s="88" t="s">
        <v>2</v>
      </c>
    </row>
    <row r="50" spans="1:37" ht="18" customHeight="1" x14ac:dyDescent="0.25">
      <c r="A50" s="2" t="s">
        <v>2</v>
      </c>
      <c r="B50" s="338" t="s">
        <v>2</v>
      </c>
      <c r="C50" s="333"/>
      <c r="D50" s="338" t="s">
        <v>2</v>
      </c>
      <c r="E50" s="333"/>
      <c r="F50" s="338" t="s">
        <v>2</v>
      </c>
      <c r="G50" s="333"/>
      <c r="H50" s="425" t="s">
        <v>2</v>
      </c>
      <c r="I50" s="333"/>
      <c r="J50" s="333"/>
      <c r="K50" s="333"/>
      <c r="L50" s="88" t="s">
        <v>2</v>
      </c>
      <c r="M50" s="88" t="s">
        <v>2</v>
      </c>
      <c r="N50" s="88" t="s">
        <v>2</v>
      </c>
      <c r="O50" s="88" t="s">
        <v>2</v>
      </c>
      <c r="P50" s="88" t="s">
        <v>2</v>
      </c>
      <c r="Q50" s="88" t="s">
        <v>2</v>
      </c>
      <c r="R50" s="88" t="s">
        <v>2</v>
      </c>
      <c r="S50" s="88" t="s">
        <v>2</v>
      </c>
      <c r="T50" s="88" t="s">
        <v>2</v>
      </c>
      <c r="U50" s="88" t="s">
        <v>2</v>
      </c>
      <c r="V50" s="88" t="s">
        <v>2</v>
      </c>
      <c r="W50" s="88" t="s">
        <v>2</v>
      </c>
      <c r="X50" s="88" t="s">
        <v>2</v>
      </c>
      <c r="Y50" s="88" t="s">
        <v>2</v>
      </c>
      <c r="Z50" s="88" t="s">
        <v>2</v>
      </c>
      <c r="AA50" s="88" t="s">
        <v>2</v>
      </c>
      <c r="AB50" s="2" t="s">
        <v>2</v>
      </c>
      <c r="AC50" s="88" t="s">
        <v>2</v>
      </c>
      <c r="AD50" s="88" t="s">
        <v>2</v>
      </c>
      <c r="AE50" s="88" t="s">
        <v>2</v>
      </c>
      <c r="AF50" s="88" t="s">
        <v>2</v>
      </c>
      <c r="AG50" s="88" t="s">
        <v>2</v>
      </c>
      <c r="AH50" s="88" t="s">
        <v>2</v>
      </c>
      <c r="AI50" s="88" t="s">
        <v>2</v>
      </c>
      <c r="AJ50" s="88" t="s">
        <v>2</v>
      </c>
      <c r="AK50" s="88" t="s">
        <v>2</v>
      </c>
    </row>
    <row r="51" spans="1:37" ht="18" customHeight="1" x14ac:dyDescent="0.25">
      <c r="A51" s="2" t="s">
        <v>2</v>
      </c>
      <c r="B51" s="408" t="s">
        <v>424</v>
      </c>
      <c r="C51" s="333"/>
      <c r="D51" s="333"/>
      <c r="E51" s="345"/>
      <c r="F51" s="422" t="s">
        <v>425</v>
      </c>
      <c r="G51" s="345"/>
      <c r="H51" s="422" t="s">
        <v>288</v>
      </c>
      <c r="I51" s="333"/>
      <c r="J51" s="333"/>
      <c r="K51" s="345"/>
      <c r="L51" s="92" t="s">
        <v>289</v>
      </c>
      <c r="M51" s="92" t="s">
        <v>290</v>
      </c>
      <c r="N51" s="92" t="s">
        <v>291</v>
      </c>
      <c r="O51" s="92" t="s">
        <v>292</v>
      </c>
      <c r="P51" s="92" t="s">
        <v>293</v>
      </c>
      <c r="Q51" s="92" t="s">
        <v>294</v>
      </c>
      <c r="R51" s="92" t="s">
        <v>295</v>
      </c>
      <c r="S51" s="92" t="s">
        <v>296</v>
      </c>
      <c r="T51" s="92" t="s">
        <v>297</v>
      </c>
      <c r="U51" s="92" t="s">
        <v>298</v>
      </c>
      <c r="V51" s="92" t="s">
        <v>299</v>
      </c>
      <c r="W51" s="92" t="s">
        <v>300</v>
      </c>
      <c r="X51" s="92" t="s">
        <v>301</v>
      </c>
      <c r="Y51" s="92" t="s">
        <v>302</v>
      </c>
      <c r="Z51" s="92" t="s">
        <v>303</v>
      </c>
      <c r="AA51" s="92" t="s">
        <v>304</v>
      </c>
      <c r="AB51" s="92" t="s">
        <v>426</v>
      </c>
      <c r="AC51" s="92" t="s">
        <v>306</v>
      </c>
      <c r="AD51" s="92" t="s">
        <v>307</v>
      </c>
      <c r="AE51" s="92" t="s">
        <v>308</v>
      </c>
      <c r="AF51" s="92" t="s">
        <v>309</v>
      </c>
      <c r="AG51" s="92" t="s">
        <v>310</v>
      </c>
      <c r="AH51" s="92" t="s">
        <v>311</v>
      </c>
      <c r="AI51" s="92" t="s">
        <v>312</v>
      </c>
      <c r="AJ51" s="92" t="s">
        <v>313</v>
      </c>
      <c r="AK51" s="92" t="s">
        <v>314</v>
      </c>
    </row>
    <row r="52" spans="1:37" ht="18" customHeight="1" x14ac:dyDescent="0.25">
      <c r="A52" s="2" t="s">
        <v>2</v>
      </c>
      <c r="B52" s="413" t="s">
        <v>427</v>
      </c>
      <c r="C52" s="333"/>
      <c r="D52" s="333"/>
      <c r="E52" s="345"/>
      <c r="F52" s="414">
        <v>2020076782.4000001</v>
      </c>
      <c r="G52" s="345"/>
      <c r="H52" s="414">
        <v>183230385.58000001</v>
      </c>
      <c r="I52" s="333"/>
      <c r="J52" s="333"/>
      <c r="K52" s="345"/>
      <c r="L52" s="96">
        <v>87356560.459999993</v>
      </c>
      <c r="M52" s="96">
        <v>185632690.97999999</v>
      </c>
      <c r="N52" s="96">
        <v>98276130.519999996</v>
      </c>
      <c r="O52" s="96">
        <v>43678280.229999997</v>
      </c>
      <c r="P52" s="96">
        <v>87356560.459999993</v>
      </c>
      <c r="Q52" s="96">
        <v>87356560.459999993</v>
      </c>
      <c r="R52" s="96">
        <v>194149955.63</v>
      </c>
      <c r="S52" s="96">
        <v>211621267.72</v>
      </c>
      <c r="T52" s="96">
        <v>182051072</v>
      </c>
      <c r="U52" s="96">
        <v>103604880.70999999</v>
      </c>
      <c r="V52" s="96">
        <v>17471312.09</v>
      </c>
      <c r="W52" s="96">
        <v>161041819.21000001</v>
      </c>
      <c r="X52" s="96">
        <v>107797995.61</v>
      </c>
      <c r="Y52" s="96">
        <v>79843896.260000005</v>
      </c>
      <c r="Z52" s="96">
        <v>152873980.81</v>
      </c>
      <c r="AA52" s="96">
        <v>36733433.670000002</v>
      </c>
      <c r="AB52" s="96">
        <v>1387776782.4000001</v>
      </c>
      <c r="AC52" s="96">
        <v>308589934.51999998</v>
      </c>
      <c r="AD52" s="96">
        <v>60796167.759999998</v>
      </c>
      <c r="AE52" s="96">
        <v>194020983.02000001</v>
      </c>
      <c r="AF52" s="96">
        <v>219480.75</v>
      </c>
      <c r="AG52" s="96">
        <v>140687160.77000001</v>
      </c>
      <c r="AH52" s="96">
        <v>150783275.27000001</v>
      </c>
      <c r="AI52" s="96">
        <v>322197741.02999997</v>
      </c>
      <c r="AJ52" s="96">
        <v>54650706.759999998</v>
      </c>
      <c r="AK52" s="96">
        <v>155831332.52000001</v>
      </c>
    </row>
    <row r="53" spans="1:37" ht="18" customHeight="1" x14ac:dyDescent="0.25">
      <c r="A53" s="2" t="s">
        <v>2</v>
      </c>
      <c r="B53" s="411" t="s">
        <v>428</v>
      </c>
      <c r="C53" s="333"/>
      <c r="D53" s="333"/>
      <c r="E53" s="345"/>
      <c r="F53" s="423">
        <v>0.30400057796295299</v>
      </c>
      <c r="G53" s="345"/>
      <c r="H53" s="423">
        <v>0.30400057796295299</v>
      </c>
      <c r="I53" s="333"/>
      <c r="J53" s="333"/>
      <c r="K53" s="345"/>
      <c r="L53" s="113">
        <v>0.30400057796295299</v>
      </c>
      <c r="M53" s="113">
        <v>0.30400057796295299</v>
      </c>
      <c r="N53" s="113">
        <v>0.30400057796295299</v>
      </c>
      <c r="O53" s="113">
        <v>0.30400057796295299</v>
      </c>
      <c r="P53" s="113">
        <v>0.30400057796295299</v>
      </c>
      <c r="Q53" s="113">
        <v>0.30400057796295299</v>
      </c>
      <c r="R53" s="113">
        <v>0.30400057796295299</v>
      </c>
      <c r="S53" s="113">
        <v>0.30400057796295299</v>
      </c>
      <c r="T53" s="113">
        <v>0.30400057796295299</v>
      </c>
      <c r="U53" s="113">
        <v>0.30400057796295299</v>
      </c>
      <c r="V53" s="113">
        <v>0.30400057796295299</v>
      </c>
      <c r="W53" s="113">
        <v>0.30400057796295299</v>
      </c>
      <c r="X53" s="113">
        <v>0.30400057796295299</v>
      </c>
      <c r="Y53" s="113">
        <v>0.30400057796295299</v>
      </c>
      <c r="Z53" s="113">
        <v>0.30400057796295299</v>
      </c>
      <c r="AA53" s="113">
        <v>0.30400057796295299</v>
      </c>
      <c r="AB53" s="113">
        <v>0.208845994176487</v>
      </c>
      <c r="AC53" s="113">
        <v>0.208845994176487</v>
      </c>
      <c r="AD53" s="113">
        <v>0.208845994176487</v>
      </c>
      <c r="AE53" s="113">
        <v>0.208845994176487</v>
      </c>
      <c r="AF53" s="113">
        <v>0.208845994176487</v>
      </c>
      <c r="AG53" s="113">
        <v>0.208845994176487</v>
      </c>
      <c r="AH53" s="113">
        <v>0.208845994176487</v>
      </c>
      <c r="AI53" s="113">
        <v>0.208845994176487</v>
      </c>
      <c r="AJ53" s="113">
        <v>0.208845994176487</v>
      </c>
      <c r="AK53" s="113">
        <v>0.208845994176487</v>
      </c>
    </row>
    <row r="54" spans="1:37" x14ac:dyDescent="0.25">
      <c r="A54" s="2" t="s">
        <v>2</v>
      </c>
      <c r="B54" s="413" t="s">
        <v>429</v>
      </c>
      <c r="C54" s="333"/>
      <c r="D54" s="333"/>
      <c r="E54" s="345"/>
      <c r="F54" s="414">
        <v>1979878631.3299999</v>
      </c>
      <c r="G54" s="345"/>
      <c r="H54" s="414">
        <v>184616783.78999999</v>
      </c>
      <c r="I54" s="333"/>
      <c r="J54" s="333"/>
      <c r="K54" s="345"/>
      <c r="L54" s="96">
        <v>88017536.969999999</v>
      </c>
      <c r="M54" s="96">
        <v>187037266.05000001</v>
      </c>
      <c r="N54" s="96">
        <v>43536826.829999998</v>
      </c>
      <c r="O54" s="96">
        <v>44008768.479999997</v>
      </c>
      <c r="P54" s="96">
        <v>88017536.969999999</v>
      </c>
      <c r="Q54" s="96">
        <v>88017536.969999999</v>
      </c>
      <c r="R54" s="96">
        <v>195618975.91</v>
      </c>
      <c r="S54" s="96">
        <v>213222483.30000001</v>
      </c>
      <c r="T54" s="96">
        <v>183428547.03999999</v>
      </c>
      <c r="U54" s="96">
        <v>104388798.84</v>
      </c>
      <c r="V54" s="96">
        <v>17603507.390000001</v>
      </c>
      <c r="W54" s="96">
        <v>162260329.40000001</v>
      </c>
      <c r="X54" s="96">
        <v>108613640.62</v>
      </c>
      <c r="Y54" s="96">
        <v>80448028.790000007</v>
      </c>
      <c r="Z54" s="96">
        <v>154030689.69</v>
      </c>
      <c r="AA54" s="96">
        <v>37011374.289999999</v>
      </c>
      <c r="AB54" s="96">
        <v>1347578631.3299999</v>
      </c>
      <c r="AC54" s="96">
        <v>299651361.00999999</v>
      </c>
      <c r="AD54" s="96">
        <v>59035154.340000004</v>
      </c>
      <c r="AE54" s="96">
        <v>188400997.96000001</v>
      </c>
      <c r="AF54" s="96">
        <v>213123.3</v>
      </c>
      <c r="AG54" s="96">
        <v>136612035.84999999</v>
      </c>
      <c r="AH54" s="96">
        <v>146415707.69</v>
      </c>
      <c r="AI54" s="96">
        <v>312865005.66000003</v>
      </c>
      <c r="AJ54" s="96">
        <v>53067701.909999996</v>
      </c>
      <c r="AK54" s="96">
        <v>151317543.61000001</v>
      </c>
    </row>
    <row r="55" spans="1:37" ht="18" customHeight="1" x14ac:dyDescent="0.25">
      <c r="A55" s="2" t="s">
        <v>2</v>
      </c>
      <c r="B55" s="411" t="s">
        <v>430</v>
      </c>
      <c r="C55" s="333"/>
      <c r="D55" s="333"/>
      <c r="E55" s="345"/>
      <c r="F55" s="423">
        <v>0.30559783926210199</v>
      </c>
      <c r="G55" s="345"/>
      <c r="H55" s="423">
        <v>0.30559783926210199</v>
      </c>
      <c r="I55" s="333"/>
      <c r="J55" s="333"/>
      <c r="K55" s="345"/>
      <c r="L55" s="113">
        <v>0.30559783926210199</v>
      </c>
      <c r="M55" s="113">
        <v>0.30559783926210199</v>
      </c>
      <c r="N55" s="113">
        <v>0.30559783926210199</v>
      </c>
      <c r="O55" s="113">
        <v>0.30559783926210199</v>
      </c>
      <c r="P55" s="113">
        <v>0.30559783926210199</v>
      </c>
      <c r="Q55" s="113">
        <v>0.30559783926210199</v>
      </c>
      <c r="R55" s="113">
        <v>0.30559783926210199</v>
      </c>
      <c r="S55" s="113">
        <v>0.30559783926210199</v>
      </c>
      <c r="T55" s="113">
        <v>0.30559783926210199</v>
      </c>
      <c r="U55" s="113">
        <v>0.30559783926210199</v>
      </c>
      <c r="V55" s="113">
        <v>0.30559783926210199</v>
      </c>
      <c r="W55" s="113">
        <v>0.30559783926210199</v>
      </c>
      <c r="X55" s="113">
        <v>0.30559783926210199</v>
      </c>
      <c r="Y55" s="113">
        <v>0.30559783926210199</v>
      </c>
      <c r="Z55" s="113">
        <v>0.30559783926210199</v>
      </c>
      <c r="AA55" s="113">
        <v>0.30559783926210199</v>
      </c>
      <c r="AB55" s="113">
        <v>0.208001193332536</v>
      </c>
      <c r="AC55" s="113">
        <v>0.208001193332536</v>
      </c>
      <c r="AD55" s="113">
        <v>0.208001193332536</v>
      </c>
      <c r="AE55" s="113">
        <v>0.208001193332536</v>
      </c>
      <c r="AF55" s="113">
        <v>0.208001193332536</v>
      </c>
      <c r="AG55" s="113">
        <v>0.208001193332536</v>
      </c>
      <c r="AH55" s="113">
        <v>0.208001193332536</v>
      </c>
      <c r="AI55" s="113">
        <v>0.208001193332536</v>
      </c>
      <c r="AJ55" s="113">
        <v>0.208001193332536</v>
      </c>
      <c r="AK55" s="113">
        <v>0.208001193332536</v>
      </c>
    </row>
    <row r="56" spans="1:37" x14ac:dyDescent="0.25">
      <c r="A56" s="2" t="s">
        <v>2</v>
      </c>
      <c r="B56" s="413" t="s">
        <v>431</v>
      </c>
      <c r="C56" s="333"/>
      <c r="D56" s="333"/>
      <c r="E56" s="345"/>
      <c r="F56" s="424" t="s">
        <v>432</v>
      </c>
      <c r="G56" s="345"/>
      <c r="H56" s="424" t="s">
        <v>432</v>
      </c>
      <c r="I56" s="333"/>
      <c r="J56" s="333"/>
      <c r="K56" s="345"/>
      <c r="L56" s="107" t="s">
        <v>432</v>
      </c>
      <c r="M56" s="107" t="s">
        <v>432</v>
      </c>
      <c r="N56" s="107" t="s">
        <v>432</v>
      </c>
      <c r="O56" s="107" t="s">
        <v>432</v>
      </c>
      <c r="P56" s="107" t="s">
        <v>432</v>
      </c>
      <c r="Q56" s="107" t="s">
        <v>432</v>
      </c>
      <c r="R56" s="107" t="s">
        <v>432</v>
      </c>
      <c r="S56" s="107" t="s">
        <v>432</v>
      </c>
      <c r="T56" s="107" t="s">
        <v>432</v>
      </c>
      <c r="U56" s="107" t="s">
        <v>432</v>
      </c>
      <c r="V56" s="107" t="s">
        <v>432</v>
      </c>
      <c r="W56" s="107" t="s">
        <v>432</v>
      </c>
      <c r="X56" s="107" t="s">
        <v>432</v>
      </c>
      <c r="Y56" s="107" t="s">
        <v>432</v>
      </c>
      <c r="Z56" s="107" t="s">
        <v>432</v>
      </c>
      <c r="AA56" s="107" t="s">
        <v>432</v>
      </c>
      <c r="AB56" s="107" t="s">
        <v>433</v>
      </c>
      <c r="AC56" s="107" t="s">
        <v>433</v>
      </c>
      <c r="AD56" s="107" t="s">
        <v>433</v>
      </c>
      <c r="AE56" s="107" t="s">
        <v>433</v>
      </c>
      <c r="AF56" s="107" t="s">
        <v>433</v>
      </c>
      <c r="AG56" s="107" t="s">
        <v>433</v>
      </c>
      <c r="AH56" s="107" t="s">
        <v>433</v>
      </c>
      <c r="AI56" s="107" t="s">
        <v>433</v>
      </c>
      <c r="AJ56" s="107" t="s">
        <v>433</v>
      </c>
      <c r="AK56" s="107" t="s">
        <v>433</v>
      </c>
    </row>
    <row r="57" spans="1:37" ht="0" hidden="1" customHeight="1" x14ac:dyDescent="0.25"/>
    <row r="58" spans="1:37" ht="1.7" customHeight="1" x14ac:dyDescent="0.25"/>
    <row r="59" spans="1:37" x14ac:dyDescent="0.25">
      <c r="A59" s="2" t="s">
        <v>2</v>
      </c>
      <c r="B59" s="420" t="s">
        <v>2</v>
      </c>
      <c r="C59" s="345"/>
      <c r="D59" s="114" t="s">
        <v>2</v>
      </c>
      <c r="E59" s="421" t="s">
        <v>2</v>
      </c>
      <c r="F59" s="345"/>
      <c r="G59" s="421" t="s">
        <v>2</v>
      </c>
      <c r="H59" s="345"/>
      <c r="I59" s="115" t="s">
        <v>2</v>
      </c>
    </row>
    <row r="60" spans="1:37" ht="48" x14ac:dyDescent="0.25">
      <c r="A60" s="2" t="s">
        <v>2</v>
      </c>
      <c r="B60" s="408" t="s">
        <v>434</v>
      </c>
      <c r="C60" s="345"/>
      <c r="D60" s="92" t="s">
        <v>435</v>
      </c>
      <c r="E60" s="422" t="s">
        <v>436</v>
      </c>
      <c r="F60" s="345"/>
      <c r="G60" s="422" t="s">
        <v>437</v>
      </c>
      <c r="H60" s="345"/>
      <c r="I60" s="116" t="s">
        <v>438</v>
      </c>
    </row>
    <row r="61" spans="1:37" x14ac:dyDescent="0.25">
      <c r="A61" s="2" t="s">
        <v>2</v>
      </c>
      <c r="B61" s="417" t="s">
        <v>439</v>
      </c>
      <c r="C61" s="345"/>
      <c r="D61" s="117">
        <v>842658196.10000002</v>
      </c>
      <c r="E61" s="415">
        <v>0</v>
      </c>
      <c r="F61" s="345"/>
      <c r="G61" s="415">
        <v>0</v>
      </c>
      <c r="H61" s="345"/>
      <c r="I61" s="118">
        <v>842658196.10000002</v>
      </c>
    </row>
    <row r="62" spans="1:37" x14ac:dyDescent="0.25">
      <c r="A62" s="2" t="s">
        <v>2</v>
      </c>
      <c r="B62" s="418" t="s">
        <v>440</v>
      </c>
      <c r="C62" s="345"/>
      <c r="D62" s="98">
        <v>685735190.75999999</v>
      </c>
      <c r="E62" s="419">
        <v>0</v>
      </c>
      <c r="F62" s="345"/>
      <c r="G62" s="419">
        <v>0</v>
      </c>
      <c r="H62" s="345"/>
      <c r="I62" s="119">
        <v>685735190.75999999</v>
      </c>
    </row>
    <row r="63" spans="1:37" x14ac:dyDescent="0.25">
      <c r="A63" s="2" t="s">
        <v>2</v>
      </c>
      <c r="B63" s="411" t="s">
        <v>441</v>
      </c>
      <c r="C63" s="345"/>
      <c r="D63" s="97">
        <v>0</v>
      </c>
      <c r="E63" s="415">
        <v>4421301.13</v>
      </c>
      <c r="F63" s="345"/>
      <c r="G63" s="415">
        <v>0</v>
      </c>
      <c r="H63" s="345"/>
      <c r="I63" s="120">
        <v>4421301.13</v>
      </c>
    </row>
    <row r="64" spans="1:37" x14ac:dyDescent="0.25">
      <c r="A64" s="2" t="s">
        <v>2</v>
      </c>
      <c r="B64" s="413" t="s">
        <v>442</v>
      </c>
      <c r="C64" s="345"/>
      <c r="D64" s="121">
        <v>0</v>
      </c>
      <c r="E64" s="416">
        <v>-4421301.13</v>
      </c>
      <c r="F64" s="345"/>
      <c r="G64" s="416">
        <v>0</v>
      </c>
      <c r="H64" s="345"/>
      <c r="I64" s="122">
        <v>-4421301.13</v>
      </c>
    </row>
    <row r="65" spans="1:9" x14ac:dyDescent="0.25">
      <c r="A65" s="2" t="s">
        <v>2</v>
      </c>
      <c r="B65" s="411" t="s">
        <v>443</v>
      </c>
      <c r="C65" s="345"/>
      <c r="D65" s="123">
        <v>-33724604.25</v>
      </c>
      <c r="E65" s="412">
        <v>0</v>
      </c>
      <c r="F65" s="345"/>
      <c r="G65" s="412">
        <v>0</v>
      </c>
      <c r="H65" s="345"/>
      <c r="I65" s="124">
        <v>-33724604.25</v>
      </c>
    </row>
    <row r="66" spans="1:9" x14ac:dyDescent="0.25">
      <c r="A66" s="2" t="s">
        <v>2</v>
      </c>
      <c r="B66" s="413" t="s">
        <v>444</v>
      </c>
      <c r="C66" s="345"/>
      <c r="D66" s="96">
        <v>0</v>
      </c>
      <c r="E66" s="414">
        <v>0</v>
      </c>
      <c r="F66" s="345"/>
      <c r="G66" s="414">
        <v>0</v>
      </c>
      <c r="H66" s="345"/>
      <c r="I66" s="125">
        <v>0</v>
      </c>
    </row>
    <row r="67" spans="1:9" x14ac:dyDescent="0.25">
      <c r="A67" s="2" t="s">
        <v>2</v>
      </c>
      <c r="B67" s="408" t="s">
        <v>445</v>
      </c>
      <c r="C67" s="345"/>
      <c r="D67" s="126">
        <v>652010586.50999999</v>
      </c>
      <c r="E67" s="409">
        <v>0</v>
      </c>
      <c r="F67" s="345"/>
      <c r="G67" s="410" t="s">
        <v>249</v>
      </c>
      <c r="H67" s="345"/>
      <c r="I67" s="127">
        <v>652010586.50999999</v>
      </c>
    </row>
  </sheetData>
  <sheetProtection sheet="1" objects="1" scenarios="1"/>
  <mergeCells count="237">
    <mergeCell ref="B5:C5"/>
    <mergeCell ref="D5:E5"/>
    <mergeCell ref="F5:G5"/>
    <mergeCell ref="H5:K5"/>
    <mergeCell ref="B6:C6"/>
    <mergeCell ref="D6:E6"/>
    <mergeCell ref="F6:G6"/>
    <mergeCell ref="H6:K6"/>
    <mergeCell ref="A1:B3"/>
    <mergeCell ref="C1:AK1"/>
    <mergeCell ref="C2:AK2"/>
    <mergeCell ref="C3:AK3"/>
    <mergeCell ref="B4:C4"/>
    <mergeCell ref="D4:E4"/>
    <mergeCell ref="F4:G4"/>
    <mergeCell ref="H4:K4"/>
    <mergeCell ref="B9:C9"/>
    <mergeCell ref="D9:E9"/>
    <mergeCell ref="F9:G9"/>
    <mergeCell ref="H9:K9"/>
    <mergeCell ref="B10:C10"/>
    <mergeCell ref="D10:E10"/>
    <mergeCell ref="F10:G10"/>
    <mergeCell ref="H10:K10"/>
    <mergeCell ref="B7:C7"/>
    <mergeCell ref="D7:E7"/>
    <mergeCell ref="F7:G7"/>
    <mergeCell ref="H7:K7"/>
    <mergeCell ref="B8:C8"/>
    <mergeCell ref="D8:E8"/>
    <mergeCell ref="F8:G8"/>
    <mergeCell ref="H8:K8"/>
    <mergeCell ref="B13:C13"/>
    <mergeCell ref="D13:E13"/>
    <mergeCell ref="F13:G13"/>
    <mergeCell ref="H13:K13"/>
    <mergeCell ref="B14:C14"/>
    <mergeCell ref="D14:E14"/>
    <mergeCell ref="F14:G14"/>
    <mergeCell ref="H14:K14"/>
    <mergeCell ref="B11:C11"/>
    <mergeCell ref="D11:E11"/>
    <mergeCell ref="F11:G11"/>
    <mergeCell ref="H11:K11"/>
    <mergeCell ref="B12:C12"/>
    <mergeCell ref="D12:E12"/>
    <mergeCell ref="F12:G12"/>
    <mergeCell ref="H12:K12"/>
    <mergeCell ref="B17:C17"/>
    <mergeCell ref="D17:E17"/>
    <mergeCell ref="F17:G17"/>
    <mergeCell ref="H17:K17"/>
    <mergeCell ref="B18:C18"/>
    <mergeCell ref="D18:E18"/>
    <mergeCell ref="F18:G18"/>
    <mergeCell ref="H18:K18"/>
    <mergeCell ref="B15:C15"/>
    <mergeCell ref="D15:E15"/>
    <mergeCell ref="F15:G15"/>
    <mergeCell ref="H15:K15"/>
    <mergeCell ref="B16:C16"/>
    <mergeCell ref="D16:E16"/>
    <mergeCell ref="F16:G16"/>
    <mergeCell ref="H16:K16"/>
    <mergeCell ref="B21:C21"/>
    <mergeCell ref="D21:E21"/>
    <mergeCell ref="F21:G21"/>
    <mergeCell ref="H21:K21"/>
    <mergeCell ref="B22:C22"/>
    <mergeCell ref="D22:E22"/>
    <mergeCell ref="F22:G22"/>
    <mergeCell ref="H22:K22"/>
    <mergeCell ref="B19:C19"/>
    <mergeCell ref="D19:E19"/>
    <mergeCell ref="F19:G19"/>
    <mergeCell ref="H19:K19"/>
    <mergeCell ref="B20:C20"/>
    <mergeCell ref="D20:E20"/>
    <mergeCell ref="F20:G20"/>
    <mergeCell ref="H20:K20"/>
    <mergeCell ref="B25:C25"/>
    <mergeCell ref="D25:E25"/>
    <mergeCell ref="F25:G25"/>
    <mergeCell ref="H25:K25"/>
    <mergeCell ref="B26:C26"/>
    <mergeCell ref="D26:E26"/>
    <mergeCell ref="F26:G26"/>
    <mergeCell ref="H26:K26"/>
    <mergeCell ref="B23:C23"/>
    <mergeCell ref="D23:E23"/>
    <mergeCell ref="F23:G23"/>
    <mergeCell ref="H23:K23"/>
    <mergeCell ref="B24:C24"/>
    <mergeCell ref="D24:E24"/>
    <mergeCell ref="F24:G24"/>
    <mergeCell ref="H24:K24"/>
    <mergeCell ref="B29:C29"/>
    <mergeCell ref="D29:E29"/>
    <mergeCell ref="F29:G29"/>
    <mergeCell ref="H29:K29"/>
    <mergeCell ref="B30:C30"/>
    <mergeCell ref="D30:E30"/>
    <mergeCell ref="F30:G30"/>
    <mergeCell ref="H30:K30"/>
    <mergeCell ref="B27:C27"/>
    <mergeCell ref="D27:E27"/>
    <mergeCell ref="F27:G27"/>
    <mergeCell ref="H27:K27"/>
    <mergeCell ref="B28:C28"/>
    <mergeCell ref="D28:E28"/>
    <mergeCell ref="F28:G28"/>
    <mergeCell ref="H28:K28"/>
    <mergeCell ref="B33:C33"/>
    <mergeCell ref="D33:E33"/>
    <mergeCell ref="F33:G33"/>
    <mergeCell ref="H33:K33"/>
    <mergeCell ref="B34:C34"/>
    <mergeCell ref="D34:E34"/>
    <mergeCell ref="F34:G34"/>
    <mergeCell ref="H34:K34"/>
    <mergeCell ref="B31:C31"/>
    <mergeCell ref="D31:E31"/>
    <mergeCell ref="F31:G31"/>
    <mergeCell ref="H31:K31"/>
    <mergeCell ref="B32:C32"/>
    <mergeCell ref="D32:E32"/>
    <mergeCell ref="F32:G32"/>
    <mergeCell ref="H32:K32"/>
    <mergeCell ref="B37:C37"/>
    <mergeCell ref="D37:E37"/>
    <mergeCell ref="F37:G37"/>
    <mergeCell ref="H37:K37"/>
    <mergeCell ref="B38:C38"/>
    <mergeCell ref="D38:E38"/>
    <mergeCell ref="F38:G38"/>
    <mergeCell ref="H38:K38"/>
    <mergeCell ref="B35:C35"/>
    <mergeCell ref="D35:E35"/>
    <mergeCell ref="F35:G35"/>
    <mergeCell ref="H35:K35"/>
    <mergeCell ref="B36:C36"/>
    <mergeCell ref="D36:E36"/>
    <mergeCell ref="F36:G36"/>
    <mergeCell ref="H36:K36"/>
    <mergeCell ref="B41:C41"/>
    <mergeCell ref="D41:E41"/>
    <mergeCell ref="F41:G41"/>
    <mergeCell ref="H41:K41"/>
    <mergeCell ref="B42:C42"/>
    <mergeCell ref="D42:E42"/>
    <mergeCell ref="F42:G42"/>
    <mergeCell ref="H42:K42"/>
    <mergeCell ref="B39:C39"/>
    <mergeCell ref="D39:E39"/>
    <mergeCell ref="F39:G39"/>
    <mergeCell ref="H39:K39"/>
    <mergeCell ref="B40:C40"/>
    <mergeCell ref="D40:E40"/>
    <mergeCell ref="F40:G40"/>
    <mergeCell ref="H40:K40"/>
    <mergeCell ref="B45:C45"/>
    <mergeCell ref="D45:E45"/>
    <mergeCell ref="F45:G45"/>
    <mergeCell ref="H45:K45"/>
    <mergeCell ref="B46:C46"/>
    <mergeCell ref="D46:E46"/>
    <mergeCell ref="F46:G46"/>
    <mergeCell ref="H46:K46"/>
    <mergeCell ref="B43:C43"/>
    <mergeCell ref="D43:E43"/>
    <mergeCell ref="F43:G43"/>
    <mergeCell ref="H43:K43"/>
    <mergeCell ref="B44:C44"/>
    <mergeCell ref="D44:E44"/>
    <mergeCell ref="F44:G44"/>
    <mergeCell ref="H44:K44"/>
    <mergeCell ref="B49:C49"/>
    <mergeCell ref="D49:E49"/>
    <mergeCell ref="F49:G49"/>
    <mergeCell ref="H49:K49"/>
    <mergeCell ref="B50:C50"/>
    <mergeCell ref="D50:E50"/>
    <mergeCell ref="F50:G50"/>
    <mergeCell ref="H50:K50"/>
    <mergeCell ref="B47:C47"/>
    <mergeCell ref="D47:E47"/>
    <mergeCell ref="F47:G47"/>
    <mergeCell ref="H47:K47"/>
    <mergeCell ref="B48:C48"/>
    <mergeCell ref="D48:E48"/>
    <mergeCell ref="F48:G48"/>
    <mergeCell ref="H48:K48"/>
    <mergeCell ref="B53:E53"/>
    <mergeCell ref="F53:G53"/>
    <mergeCell ref="H53:K53"/>
    <mergeCell ref="B54:E54"/>
    <mergeCell ref="F54:G54"/>
    <mergeCell ref="H54:K54"/>
    <mergeCell ref="B51:E51"/>
    <mergeCell ref="F51:G51"/>
    <mergeCell ref="H51:K51"/>
    <mergeCell ref="B52:E52"/>
    <mergeCell ref="F52:G52"/>
    <mergeCell ref="H52:K52"/>
    <mergeCell ref="B59:C59"/>
    <mergeCell ref="E59:F59"/>
    <mergeCell ref="G59:H59"/>
    <mergeCell ref="B60:C60"/>
    <mergeCell ref="E60:F60"/>
    <mergeCell ref="G60:H60"/>
    <mergeCell ref="B55:E55"/>
    <mergeCell ref="F55:G55"/>
    <mergeCell ref="H55:K55"/>
    <mergeCell ref="B56:E56"/>
    <mergeCell ref="F56:G56"/>
    <mergeCell ref="H56:K56"/>
    <mergeCell ref="B63:C63"/>
    <mergeCell ref="E63:F63"/>
    <mergeCell ref="G63:H63"/>
    <mergeCell ref="B64:C64"/>
    <mergeCell ref="E64:F64"/>
    <mergeCell ref="G64:H64"/>
    <mergeCell ref="B61:C61"/>
    <mergeCell ref="E61:F61"/>
    <mergeCell ref="G61:H61"/>
    <mergeCell ref="B62:C62"/>
    <mergeCell ref="E62:F62"/>
    <mergeCell ref="G62:H62"/>
    <mergeCell ref="B67:C67"/>
    <mergeCell ref="E67:F67"/>
    <mergeCell ref="G67:H67"/>
    <mergeCell ref="B65:C65"/>
    <mergeCell ref="E65:F65"/>
    <mergeCell ref="G65:H65"/>
    <mergeCell ref="B66:C66"/>
    <mergeCell ref="E66:F66"/>
    <mergeCell ref="G66:H66"/>
  </mergeCells>
  <pageMargins left="0.25" right="0.25" top="0.25" bottom="0.25" header="0.25" footer="0.25"/>
  <pageSetup scale="19" orientation="landscape" cellComments="atEnd"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2F864174C1F674B9559266916A1AC5D" ma:contentTypeVersion="24" ma:contentTypeDescription="Ein neues Dokument erstellen." ma:contentTypeScope="" ma:versionID="ec6f1d6164a9cd806a9e32ac5644d807">
  <xsd:schema xmlns:xsd="http://www.w3.org/2001/XMLSchema" xmlns:xs="http://www.w3.org/2001/XMLSchema" xmlns:p="http://schemas.microsoft.com/office/2006/metadata/properties" xmlns:ns2="4ed63ca0-4b05-471e-849e-50be3a6073a5" xmlns:ns3="ad586b61-ba9e-4738-8b98-75004d01f6e2" xmlns:ns4="http://schemas.microsoft.com/sharepoint/v3/fields" targetNamespace="http://schemas.microsoft.com/office/2006/metadata/properties" ma:root="true" ma:fieldsID="2b11de117a284acbeb2dbf09559e2531" ns2:_="" ns3:_="" ns4:_="">
    <xsd:import namespace="4ed63ca0-4b05-471e-849e-50be3a6073a5"/>
    <xsd:import namespace="ad586b61-ba9e-4738-8b98-75004d01f6e2"/>
    <xsd:import namespace="http://schemas.microsoft.com/sharepoint/v3/fields"/>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_Flow_SignoffStatus" minOccurs="0"/>
                <xsd:element ref="ns4:_Version" minOccurs="0"/>
                <xsd:element ref="ns2:MediaLengthInSeconds" minOccurs="0"/>
                <xsd:element ref="ns3: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d63ca0-4b05-471e-849e-50be3a6073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_Flow_SignoffStatus" ma:index="20" nillable="true" ma:displayName="Status Unterschrift" ma:internalName="Status_x0020_Unterschrift">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Bildmarkierungen" ma:readOnly="false" ma:fieldId="{5cf76f15-5ced-4ddc-b409-7134ff3c332f}" ma:taxonomyMulti="true" ma:sspId="9804edd3-801e-418a-ae94-8f39c9ccaa8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586b61-ba9e-4738-8b98-75004d01f6e2"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30c7f738-c7d2-48e8-9e05-17ee4a2b728b}" ma:internalName="TaxCatchAll" ma:showField="CatchAllData" ma:web="ad586b61-ba9e-4738-8b98-75004d01f6e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21" nillable="true" ma:displayName="Version" ma:internalName="_Versio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lcf76f155ced4ddcb4097134ff3c332f xmlns="4ed63ca0-4b05-471e-849e-50be3a6073a5">
      <Terms xmlns="http://schemas.microsoft.com/office/infopath/2007/PartnerControls"/>
    </lcf76f155ced4ddcb4097134ff3c332f>
    <TaxCatchAll xmlns="ad586b61-ba9e-4738-8b98-75004d01f6e2"/>
    <_Flow_SignoffStatus xmlns="4ed63ca0-4b05-471e-849e-50be3a6073a5" xsi:nil="true"/>
  </documentManagement>
</p:properties>
</file>

<file path=customXml/itemProps1.xml><?xml version="1.0" encoding="utf-8"?>
<ds:datastoreItem xmlns:ds="http://schemas.openxmlformats.org/officeDocument/2006/customXml" ds:itemID="{57DF77C5-82D2-42A8-9C38-BB4BA579E4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d63ca0-4b05-471e-849e-50be3a6073a5"/>
    <ds:schemaRef ds:uri="ad586b61-ba9e-4738-8b98-75004d01f6e2"/>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F1E003-50BA-4F11-95C4-0BA58D7B5F74}">
  <ds:schemaRefs>
    <ds:schemaRef ds:uri="http://schemas.microsoft.com/sharepoint/v3/contenttype/forms"/>
  </ds:schemaRefs>
</ds:datastoreItem>
</file>

<file path=customXml/itemProps3.xml><?xml version="1.0" encoding="utf-8"?>
<ds:datastoreItem xmlns:ds="http://schemas.openxmlformats.org/officeDocument/2006/customXml" ds:itemID="{E39BF314-069E-4800-9B70-D1DADD1D9436}">
  <ds:schemaRefs>
    <ds:schemaRef ds:uri="http://schemas.microsoft.com/office/2006/documentManagement/types"/>
    <ds:schemaRef ds:uri="http://schemas.microsoft.com/office/2006/metadata/properties"/>
    <ds:schemaRef ds:uri="http://schemas.microsoft.com/sharepoint/v3/fields"/>
    <ds:schemaRef ds:uri="http://www.w3.org/XML/1998/namespace"/>
    <ds:schemaRef ds:uri="http://purl.org/dc/elements/1.1/"/>
    <ds:schemaRef ds:uri="http://purl.org/dc/dcmitype/"/>
    <ds:schemaRef ds:uri="http://purl.org/dc/terms/"/>
    <ds:schemaRef ds:uri="http://schemas.microsoft.com/office/infopath/2007/PartnerControls"/>
    <ds:schemaRef ds:uri="http://schemas.openxmlformats.org/package/2006/metadata/core-properties"/>
    <ds:schemaRef ds:uri="ad586b61-ba9e-4738-8b98-75004d01f6e2"/>
    <ds:schemaRef ds:uri="4ed63ca0-4b05-471e-849e-50be3a6073a5"/>
  </ds:schemaRefs>
</ds:datastoreItem>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Arbeitsblätter</vt:lpstr>
      </vt:variant>
      <vt:variant>
        <vt:i4>31</vt:i4>
      </vt:variant>
    </vt:vector>
  </HeadingPairs>
  <TitlesOfParts>
    <vt:vector size="31" baseType="lpstr">
      <vt:lpstr>Cover</vt:lpstr>
      <vt:lpstr>Contents</vt:lpstr>
      <vt:lpstr>Reporting Details</vt:lpstr>
      <vt:lpstr>Parties Overview</vt:lpstr>
      <vt:lpstr>Transaction Events I</vt:lpstr>
      <vt:lpstr>Transaction Events II</vt:lpstr>
      <vt:lpstr>Transaction Events III</vt:lpstr>
      <vt:lpstr>Notes I</vt:lpstr>
      <vt:lpstr>Notes II</vt:lpstr>
      <vt:lpstr>Credit Enhancement</vt:lpstr>
      <vt:lpstr>Swaps &amp; Order of Priority</vt:lpstr>
      <vt:lpstr>Retention</vt:lpstr>
      <vt:lpstr>Amortisation profile I</vt:lpstr>
      <vt:lpstr>Amortisation profile II</vt:lpstr>
      <vt:lpstr>Run out schedule I</vt:lpstr>
      <vt:lpstr>Run out schedule II</vt:lpstr>
      <vt:lpstr>Outstanding Contracts</vt:lpstr>
      <vt:lpstr>Delinquencies &amp; Defaults I</vt:lpstr>
      <vt:lpstr>Delinquencies &amp; Defaults II</vt:lpstr>
      <vt:lpstr>Defaults &amp; Recoveries</vt:lpstr>
      <vt:lpstr>Write-Offs</vt:lpstr>
      <vt:lpstr>Prepayments</vt:lpstr>
      <vt:lpstr>Pool Data I</vt:lpstr>
      <vt:lpstr>Pool Data II</vt:lpstr>
      <vt:lpstr>Pool Data III</vt:lpstr>
      <vt:lpstr>Pool Data IV</vt:lpstr>
      <vt:lpstr>Pool Data V</vt:lpstr>
      <vt:lpstr>Pool Data VI</vt:lpstr>
      <vt:lpstr>Pool Data VII</vt:lpstr>
      <vt:lpstr>Pool Data VIII</vt:lpstr>
      <vt:lpstr>Supplementary UK Information</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Tsang, Justine</dc:creator>
  <cp:lastModifiedBy>Catrin Kreuchauff</cp:lastModifiedBy>
  <cp:lastPrinted>2023-07-20T16:33:38Z</cp:lastPrinted>
  <dcterms:created xsi:type="dcterms:W3CDTF">2023-07-18T16:40:02Z</dcterms:created>
  <dcterms:modified xsi:type="dcterms:W3CDTF">2023-08-09T09:50:02Z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0x010100D2F864174C1F674B9559266916A1AC5D</vt:lpwstr>
  </property>
</Properties>
</file>